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2336"/>
  </bookViews>
  <sheets>
    <sheet name="ресурс обеспеч" sheetId="1" r:id="rId1"/>
    <sheet name="Лист3" sheetId="3" r:id="rId2"/>
  </sheets>
  <definedNames>
    <definedName name="_GoBack" localSheetId="0">'ресурс обеспеч'!$A$171</definedName>
    <definedName name="_xlnm.Print_Area" localSheetId="0">'ресурс обеспеч'!$A$1:$I$330</definedName>
  </definedNames>
  <calcPr calcId="145621"/>
</workbook>
</file>

<file path=xl/calcChain.xml><?xml version="1.0" encoding="utf-8"?>
<calcChain xmlns="http://schemas.openxmlformats.org/spreadsheetml/2006/main">
  <c r="G327" i="1" l="1"/>
  <c r="I83" i="1"/>
  <c r="G328" i="1" l="1"/>
  <c r="G329" i="1"/>
  <c r="G119" i="1"/>
  <c r="G121" i="1"/>
  <c r="G222" i="1" l="1"/>
  <c r="G227" i="1"/>
  <c r="G18" i="1" l="1"/>
  <c r="I330" i="1" l="1"/>
  <c r="G321" i="1"/>
  <c r="H321" i="1"/>
  <c r="I321" i="1"/>
  <c r="G276" i="1"/>
  <c r="G220" i="1"/>
  <c r="H128" i="1"/>
  <c r="E171" i="1"/>
  <c r="F171" i="1"/>
  <c r="E173" i="1"/>
  <c r="F173" i="1"/>
  <c r="G173" i="1"/>
  <c r="I173" i="1"/>
  <c r="E240" i="1" l="1"/>
  <c r="F240" i="1"/>
  <c r="I240" i="1"/>
  <c r="H261" i="1"/>
  <c r="I261" i="1"/>
  <c r="E261" i="1"/>
  <c r="F261" i="1"/>
  <c r="G261" i="1"/>
  <c r="D268" i="1"/>
  <c r="D267" i="1"/>
  <c r="I266" i="1"/>
  <c r="H266" i="1"/>
  <c r="G266" i="1"/>
  <c r="F266" i="1"/>
  <c r="E266" i="1"/>
  <c r="D266" i="1" l="1"/>
  <c r="E36" i="1" l="1"/>
  <c r="E13" i="1"/>
  <c r="F13" i="1"/>
  <c r="G21" i="1" l="1"/>
  <c r="H21" i="1"/>
  <c r="I21" i="1"/>
  <c r="F20" i="1"/>
  <c r="D66" i="1"/>
  <c r="D65" i="1"/>
  <c r="I64" i="1"/>
  <c r="H64" i="1"/>
  <c r="G64" i="1"/>
  <c r="F64" i="1"/>
  <c r="E64" i="1"/>
  <c r="D63" i="1"/>
  <c r="D62" i="1"/>
  <c r="I61" i="1"/>
  <c r="H61" i="1"/>
  <c r="G61" i="1"/>
  <c r="F61" i="1"/>
  <c r="E61" i="1"/>
  <c r="D60" i="1"/>
  <c r="D59" i="1"/>
  <c r="I58" i="1"/>
  <c r="H58" i="1"/>
  <c r="G58" i="1"/>
  <c r="F58" i="1"/>
  <c r="E58" i="1"/>
  <c r="D57" i="1"/>
  <c r="D56" i="1"/>
  <c r="I55" i="1"/>
  <c r="H55" i="1"/>
  <c r="G55" i="1"/>
  <c r="F55" i="1"/>
  <c r="E55" i="1"/>
  <c r="I54" i="1"/>
  <c r="H54" i="1"/>
  <c r="G54" i="1"/>
  <c r="F54" i="1"/>
  <c r="E54" i="1"/>
  <c r="I53" i="1"/>
  <c r="H53" i="1"/>
  <c r="G53" i="1"/>
  <c r="F53" i="1"/>
  <c r="E53" i="1"/>
  <c r="D51" i="1"/>
  <c r="D50" i="1"/>
  <c r="I49" i="1"/>
  <c r="H49" i="1"/>
  <c r="G49" i="1"/>
  <c r="F49" i="1"/>
  <c r="E49" i="1"/>
  <c r="D48" i="1"/>
  <c r="D47" i="1"/>
  <c r="I46" i="1"/>
  <c r="H46" i="1"/>
  <c r="G46" i="1"/>
  <c r="F46" i="1"/>
  <c r="E46" i="1"/>
  <c r="D45" i="1"/>
  <c r="D44" i="1"/>
  <c r="I43" i="1"/>
  <c r="H43" i="1"/>
  <c r="F43" i="1"/>
  <c r="E43" i="1"/>
  <c r="D42" i="1"/>
  <c r="D41" i="1"/>
  <c r="I40" i="1"/>
  <c r="H40" i="1"/>
  <c r="G40" i="1"/>
  <c r="F40" i="1"/>
  <c r="E40" i="1"/>
  <c r="D39" i="1"/>
  <c r="D38" i="1"/>
  <c r="I37" i="1"/>
  <c r="H37" i="1"/>
  <c r="G37" i="1"/>
  <c r="F37" i="1"/>
  <c r="E37" i="1"/>
  <c r="I36" i="1"/>
  <c r="H36" i="1"/>
  <c r="G36" i="1"/>
  <c r="F36" i="1"/>
  <c r="I35" i="1"/>
  <c r="H35" i="1"/>
  <c r="H34" i="1" s="1"/>
  <c r="F35" i="1"/>
  <c r="E35" i="1"/>
  <c r="D33" i="1"/>
  <c r="D32" i="1"/>
  <c r="I31" i="1"/>
  <c r="H31" i="1"/>
  <c r="G31" i="1"/>
  <c r="F31" i="1"/>
  <c r="E31" i="1"/>
  <c r="D30" i="1"/>
  <c r="D29" i="1"/>
  <c r="I28" i="1"/>
  <c r="H28" i="1"/>
  <c r="F28" i="1"/>
  <c r="E28" i="1"/>
  <c r="D27" i="1"/>
  <c r="D26" i="1"/>
  <c r="I25" i="1"/>
  <c r="H25" i="1"/>
  <c r="G25" i="1"/>
  <c r="F25" i="1"/>
  <c r="E25" i="1"/>
  <c r="D24" i="1"/>
  <c r="D23" i="1"/>
  <c r="I22" i="1"/>
  <c r="H22" i="1"/>
  <c r="G22" i="1"/>
  <c r="F22" i="1"/>
  <c r="E22" i="1"/>
  <c r="F21" i="1"/>
  <c r="E21" i="1"/>
  <c r="I20" i="1"/>
  <c r="H20" i="1"/>
  <c r="E20" i="1"/>
  <c r="G52" i="1" l="1"/>
  <c r="F19" i="1"/>
  <c r="I34" i="1"/>
  <c r="E19" i="1"/>
  <c r="H19" i="1"/>
  <c r="E34" i="1"/>
  <c r="D55" i="1"/>
  <c r="I19" i="1"/>
  <c r="G35" i="1"/>
  <c r="G34" i="1" s="1"/>
  <c r="G43" i="1"/>
  <c r="D43" i="1" s="1"/>
  <c r="F52" i="1"/>
  <c r="E52" i="1"/>
  <c r="I52" i="1"/>
  <c r="D64" i="1"/>
  <c r="D25" i="1"/>
  <c r="D61" i="1"/>
  <c r="H52" i="1"/>
  <c r="D58" i="1"/>
  <c r="D31" i="1"/>
  <c r="D22" i="1"/>
  <c r="D40" i="1"/>
  <c r="D21" i="1"/>
  <c r="D37" i="1"/>
  <c r="D49" i="1"/>
  <c r="D53" i="1"/>
  <c r="D54" i="1"/>
  <c r="G20" i="1"/>
  <c r="G19" i="1" s="1"/>
  <c r="G28" i="1"/>
  <c r="D28" i="1" s="1"/>
  <c r="F34" i="1"/>
  <c r="D36" i="1"/>
  <c r="D46" i="1"/>
  <c r="I114" i="1"/>
  <c r="D118" i="1"/>
  <c r="F114" i="1"/>
  <c r="F161" i="1"/>
  <c r="G161" i="1"/>
  <c r="H161" i="1"/>
  <c r="I161" i="1"/>
  <c r="E161" i="1"/>
  <c r="F160" i="1"/>
  <c r="F159" i="1" s="1"/>
  <c r="H160" i="1"/>
  <c r="H159" i="1" s="1"/>
  <c r="I160" i="1"/>
  <c r="I159" i="1" s="1"/>
  <c r="E160" i="1"/>
  <c r="E159" i="1" s="1"/>
  <c r="F91" i="1"/>
  <c r="G91" i="1"/>
  <c r="H91" i="1"/>
  <c r="I91" i="1"/>
  <c r="E91" i="1"/>
  <c r="I90" i="1"/>
  <c r="F90" i="1"/>
  <c r="H90" i="1"/>
  <c r="E90" i="1"/>
  <c r="F184" i="1"/>
  <c r="G184" i="1"/>
  <c r="H184" i="1"/>
  <c r="I184" i="1"/>
  <c r="E184" i="1"/>
  <c r="F198" i="1"/>
  <c r="F197" i="1" s="1"/>
  <c r="H198" i="1"/>
  <c r="H197" i="1" s="1"/>
  <c r="I198" i="1"/>
  <c r="I197" i="1" s="1"/>
  <c r="E198" i="1"/>
  <c r="E197" i="1" s="1"/>
  <c r="H185" i="1"/>
  <c r="H174" i="1" s="1"/>
  <c r="G185" i="1"/>
  <c r="H187" i="1"/>
  <c r="I185" i="1"/>
  <c r="I174" i="1" s="1"/>
  <c r="E186" i="1"/>
  <c r="F186" i="1"/>
  <c r="H186" i="1"/>
  <c r="H173" i="1" s="1"/>
  <c r="H330" i="1" s="1"/>
  <c r="I186" i="1"/>
  <c r="G186" i="1"/>
  <c r="E187" i="1"/>
  <c r="F187" i="1"/>
  <c r="I187" i="1"/>
  <c r="G187" i="1"/>
  <c r="D189" i="1"/>
  <c r="D190" i="1"/>
  <c r="D191" i="1"/>
  <c r="G198" i="1"/>
  <c r="G197" i="1" s="1"/>
  <c r="D34" i="1" l="1"/>
  <c r="D52" i="1"/>
  <c r="D35" i="1"/>
  <c r="D19" i="1"/>
  <c r="D20" i="1"/>
  <c r="F89" i="1"/>
  <c r="D161" i="1"/>
  <c r="D198" i="1"/>
  <c r="G183" i="1"/>
  <c r="D197" i="1"/>
  <c r="D186" i="1"/>
  <c r="D173" i="1" s="1"/>
  <c r="H138" i="1"/>
  <c r="D276" i="1"/>
  <c r="I275" i="1"/>
  <c r="H275" i="1"/>
  <c r="G275" i="1"/>
  <c r="F275" i="1"/>
  <c r="E275" i="1"/>
  <c r="D275" i="1" l="1"/>
  <c r="H114" i="1" l="1"/>
  <c r="H147" i="1"/>
  <c r="F128" i="1" l="1"/>
  <c r="G128" i="1"/>
  <c r="I69" i="1"/>
  <c r="E216" i="1" l="1"/>
  <c r="F216" i="1"/>
  <c r="G68" i="1"/>
  <c r="G15" i="1" s="1"/>
  <c r="G69" i="1"/>
  <c r="H217" i="1"/>
  <c r="I217" i="1"/>
  <c r="H218" i="1"/>
  <c r="I218" i="1"/>
  <c r="G218" i="1"/>
  <c r="G214" i="1" s="1"/>
  <c r="G206" i="1" s="1"/>
  <c r="G217" i="1"/>
  <c r="G213" i="1" s="1"/>
  <c r="E224" i="1"/>
  <c r="F224" i="1"/>
  <c r="H224" i="1"/>
  <c r="I224" i="1"/>
  <c r="G224" i="1"/>
  <c r="D228" i="1"/>
  <c r="D227" i="1"/>
  <c r="D226" i="1"/>
  <c r="D225" i="1"/>
  <c r="H219" i="1"/>
  <c r="I219" i="1"/>
  <c r="G117" i="1" l="1"/>
  <c r="G115" i="1"/>
  <c r="G67" i="1"/>
  <c r="I117" i="1"/>
  <c r="D119" i="1"/>
  <c r="D84" i="1"/>
  <c r="H324" i="1"/>
  <c r="I324" i="1"/>
  <c r="H322" i="1"/>
  <c r="H320" i="1" s="1"/>
  <c r="I322" i="1"/>
  <c r="I320" i="1" s="1"/>
  <c r="H316" i="1"/>
  <c r="I316" i="1"/>
  <c r="H314" i="1"/>
  <c r="I314" i="1"/>
  <c r="H312" i="1"/>
  <c r="I312" i="1"/>
  <c r="H304" i="1"/>
  <c r="I304" i="1"/>
  <c r="H300" i="1"/>
  <c r="I300" i="1"/>
  <c r="H296" i="1"/>
  <c r="I296" i="1"/>
  <c r="H292" i="1"/>
  <c r="I292" i="1"/>
  <c r="H264" i="1"/>
  <c r="I264" i="1"/>
  <c r="H262" i="1"/>
  <c r="I262" i="1"/>
  <c r="H257" i="1"/>
  <c r="I257" i="1"/>
  <c r="H242" i="1"/>
  <c r="I242" i="1"/>
  <c r="H237" i="1"/>
  <c r="I237" i="1"/>
  <c r="H235" i="1"/>
  <c r="I235" i="1"/>
  <c r="H231" i="1"/>
  <c r="I231" i="1"/>
  <c r="H229" i="1"/>
  <c r="I229" i="1"/>
  <c r="H216" i="1"/>
  <c r="H215" i="1" s="1"/>
  <c r="I216" i="1"/>
  <c r="I215" i="1" s="1"/>
  <c r="H213" i="1"/>
  <c r="I213" i="1"/>
  <c r="H209" i="1"/>
  <c r="I209" i="1"/>
  <c r="H208" i="1"/>
  <c r="I208" i="1"/>
  <c r="I207" i="1" s="1"/>
  <c r="I206" i="1"/>
  <c r="H201" i="1"/>
  <c r="I201" i="1"/>
  <c r="I199" i="1"/>
  <c r="H199" i="1"/>
  <c r="H195" i="1"/>
  <c r="I195" i="1"/>
  <c r="H192" i="1"/>
  <c r="I192" i="1"/>
  <c r="H183" i="1"/>
  <c r="I183" i="1"/>
  <c r="H181" i="1"/>
  <c r="I181" i="1"/>
  <c r="H180" i="1"/>
  <c r="H179" i="1" s="1"/>
  <c r="I180" i="1"/>
  <c r="I179" i="1" s="1"/>
  <c r="H177" i="1"/>
  <c r="I177" i="1"/>
  <c r="H176" i="1"/>
  <c r="H172" i="1" s="1"/>
  <c r="H171" i="1" s="1"/>
  <c r="I176" i="1"/>
  <c r="I172" i="1" s="1"/>
  <c r="I171" i="1" s="1"/>
  <c r="H156" i="1"/>
  <c r="I156" i="1"/>
  <c r="H144" i="1"/>
  <c r="I144" i="1"/>
  <c r="H137" i="1"/>
  <c r="I137" i="1"/>
  <c r="H168" i="1"/>
  <c r="I168" i="1"/>
  <c r="H165" i="1"/>
  <c r="I165" i="1"/>
  <c r="H162" i="1"/>
  <c r="I162" i="1"/>
  <c r="H122" i="1"/>
  <c r="I122" i="1"/>
  <c r="H116" i="1"/>
  <c r="H13" i="1" s="1"/>
  <c r="I116" i="1"/>
  <c r="I13" i="1" s="1"/>
  <c r="H98" i="1"/>
  <c r="I98" i="1"/>
  <c r="H95" i="1"/>
  <c r="I95" i="1"/>
  <c r="H92" i="1"/>
  <c r="I92" i="1"/>
  <c r="H89" i="1"/>
  <c r="I89" i="1"/>
  <c r="H83" i="1"/>
  <c r="H70" i="1"/>
  <c r="I70" i="1"/>
  <c r="H69" i="1"/>
  <c r="H16" i="1" s="1"/>
  <c r="I16" i="1"/>
  <c r="H68" i="1"/>
  <c r="H15" i="1" s="1"/>
  <c r="H11" i="1" s="1"/>
  <c r="I68" i="1"/>
  <c r="I15" i="1" s="1"/>
  <c r="I11" i="1" s="1"/>
  <c r="H17" i="1"/>
  <c r="I17" i="1"/>
  <c r="D18" i="1"/>
  <c r="D71" i="1"/>
  <c r="D72" i="1"/>
  <c r="D73" i="1"/>
  <c r="D75" i="1"/>
  <c r="D78" i="1"/>
  <c r="D79" i="1"/>
  <c r="D81" i="1"/>
  <c r="D82" i="1"/>
  <c r="D85" i="1"/>
  <c r="D87" i="1"/>
  <c r="D88" i="1"/>
  <c r="D93" i="1"/>
  <c r="D96" i="1"/>
  <c r="D97" i="1"/>
  <c r="D99" i="1"/>
  <c r="D100" i="1"/>
  <c r="D102" i="1"/>
  <c r="D103" i="1"/>
  <c r="D105" i="1"/>
  <c r="D106" i="1"/>
  <c r="D111" i="1"/>
  <c r="D112" i="1"/>
  <c r="D120" i="1"/>
  <c r="D124" i="1"/>
  <c r="D127" i="1"/>
  <c r="D129" i="1"/>
  <c r="D130" i="1"/>
  <c r="D132" i="1"/>
  <c r="D133" i="1"/>
  <c r="D164" i="1"/>
  <c r="D166" i="1"/>
  <c r="D167" i="1"/>
  <c r="D170" i="1"/>
  <c r="D135" i="1"/>
  <c r="D136" i="1"/>
  <c r="D138" i="1"/>
  <c r="D139" i="1"/>
  <c r="D108" i="1"/>
  <c r="D109" i="1"/>
  <c r="D142" i="1"/>
  <c r="D143" i="1"/>
  <c r="D145" i="1"/>
  <c r="D146" i="1"/>
  <c r="D148" i="1"/>
  <c r="D149" i="1"/>
  <c r="D151" i="1"/>
  <c r="D152" i="1"/>
  <c r="D154" i="1"/>
  <c r="D155" i="1"/>
  <c r="D157" i="1"/>
  <c r="D158" i="1"/>
  <c r="D178" i="1"/>
  <c r="D182" i="1"/>
  <c r="D188" i="1"/>
  <c r="D187" i="1" s="1"/>
  <c r="D193" i="1"/>
  <c r="D194" i="1"/>
  <c r="D196" i="1"/>
  <c r="D200" i="1"/>
  <c r="D202" i="1"/>
  <c r="D210" i="1"/>
  <c r="D221" i="1"/>
  <c r="D222" i="1"/>
  <c r="D223" i="1"/>
  <c r="D230" i="1"/>
  <c r="D232" i="1"/>
  <c r="D234" i="1"/>
  <c r="D236" i="1"/>
  <c r="D238" i="1"/>
  <c r="D243" i="1"/>
  <c r="D244" i="1"/>
  <c r="D246" i="1"/>
  <c r="D247" i="1"/>
  <c r="D249" i="1"/>
  <c r="D250" i="1"/>
  <c r="D252" i="1"/>
  <c r="D253" i="1"/>
  <c r="D255" i="1"/>
  <c r="D256" i="1"/>
  <c r="D258" i="1"/>
  <c r="D259" i="1"/>
  <c r="D265" i="1"/>
  <c r="D274" i="1"/>
  <c r="D279" i="1"/>
  <c r="D287" i="1"/>
  <c r="D288" i="1"/>
  <c r="D289" i="1"/>
  <c r="D291" i="1"/>
  <c r="D293" i="1"/>
  <c r="D294" i="1"/>
  <c r="D295" i="1"/>
  <c r="D297" i="1"/>
  <c r="D298" i="1"/>
  <c r="D299" i="1"/>
  <c r="D302" i="1"/>
  <c r="D303" i="1"/>
  <c r="D306" i="1"/>
  <c r="D307" i="1"/>
  <c r="D315" i="1"/>
  <c r="D318" i="1"/>
  <c r="D319" i="1"/>
  <c r="D323" i="1"/>
  <c r="D325" i="1"/>
  <c r="D326" i="1"/>
  <c r="G324" i="1"/>
  <c r="F324" i="1"/>
  <c r="E324" i="1"/>
  <c r="G322" i="1"/>
  <c r="G320" i="1" s="1"/>
  <c r="F322" i="1"/>
  <c r="E322" i="1"/>
  <c r="F321" i="1"/>
  <c r="F320" i="1" s="1"/>
  <c r="E321" i="1"/>
  <c r="E320" i="1" s="1"/>
  <c r="G316" i="1"/>
  <c r="F316" i="1"/>
  <c r="E316" i="1"/>
  <c r="G314" i="1"/>
  <c r="F314" i="1"/>
  <c r="E314" i="1"/>
  <c r="G313" i="1"/>
  <c r="F313" i="1"/>
  <c r="F310" i="1" s="1"/>
  <c r="E313" i="1"/>
  <c r="E310" i="1" s="1"/>
  <c r="F312" i="1"/>
  <c r="E312" i="1"/>
  <c r="G304" i="1"/>
  <c r="F304" i="1"/>
  <c r="E304" i="1"/>
  <c r="F301" i="1"/>
  <c r="F300" i="1" s="1"/>
  <c r="E300" i="1"/>
  <c r="G296" i="1"/>
  <c r="F296" i="1"/>
  <c r="E296" i="1"/>
  <c r="G292" i="1"/>
  <c r="F292" i="1"/>
  <c r="E292" i="1"/>
  <c r="G290" i="1"/>
  <c r="F290" i="1"/>
  <c r="E290" i="1"/>
  <c r="F286" i="1"/>
  <c r="F285" i="1" s="1"/>
  <c r="E286" i="1"/>
  <c r="E285" i="1" s="1"/>
  <c r="E282" i="1" s="1"/>
  <c r="G285" i="1"/>
  <c r="F284" i="1"/>
  <c r="F283" i="1"/>
  <c r="E280" i="1"/>
  <c r="D280" i="1" s="1"/>
  <c r="G273" i="1"/>
  <c r="F273" i="1"/>
  <c r="E273" i="1"/>
  <c r="G272" i="1"/>
  <c r="F272" i="1"/>
  <c r="F270" i="1" s="1"/>
  <c r="F269" i="1" s="1"/>
  <c r="E272" i="1"/>
  <c r="E270" i="1" s="1"/>
  <c r="E269" i="1" s="1"/>
  <c r="G264" i="1"/>
  <c r="F264" i="1"/>
  <c r="E264" i="1"/>
  <c r="G262" i="1"/>
  <c r="F262" i="1"/>
  <c r="E262" i="1"/>
  <c r="F260" i="1"/>
  <c r="E260" i="1"/>
  <c r="G257" i="1"/>
  <c r="F257" i="1"/>
  <c r="E257" i="1"/>
  <c r="G254" i="1"/>
  <c r="F254" i="1"/>
  <c r="G251" i="1"/>
  <c r="F251" i="1"/>
  <c r="E251" i="1"/>
  <c r="G248" i="1"/>
  <c r="F248" i="1"/>
  <c r="E248" i="1"/>
  <c r="G245" i="1"/>
  <c r="F245" i="1"/>
  <c r="E245" i="1"/>
  <c r="G242" i="1"/>
  <c r="F242" i="1"/>
  <c r="E242" i="1"/>
  <c r="G241" i="1"/>
  <c r="G205" i="1" s="1"/>
  <c r="F241" i="1"/>
  <c r="E241" i="1"/>
  <c r="G237" i="1"/>
  <c r="F237" i="1"/>
  <c r="E237" i="1"/>
  <c r="G235" i="1"/>
  <c r="F235" i="1"/>
  <c r="E235" i="1"/>
  <c r="G233" i="1"/>
  <c r="F233" i="1"/>
  <c r="E233" i="1"/>
  <c r="G231" i="1"/>
  <c r="F231" i="1"/>
  <c r="E231" i="1"/>
  <c r="G229" i="1"/>
  <c r="F229" i="1"/>
  <c r="E229" i="1"/>
  <c r="F219" i="1"/>
  <c r="E219" i="1"/>
  <c r="F218" i="1"/>
  <c r="D218" i="1" s="1"/>
  <c r="F217" i="1"/>
  <c r="E217" i="1"/>
  <c r="E213" i="1" s="1"/>
  <c r="E212" i="1"/>
  <c r="F212" i="1"/>
  <c r="G209" i="1"/>
  <c r="F209" i="1"/>
  <c r="E209" i="1"/>
  <c r="G208" i="1"/>
  <c r="G207" i="1" s="1"/>
  <c r="F208" i="1"/>
  <c r="F207" i="1" s="1"/>
  <c r="E208" i="1"/>
  <c r="E207" i="1" s="1"/>
  <c r="E206" i="1"/>
  <c r="G201" i="1"/>
  <c r="E201" i="1"/>
  <c r="G199" i="1"/>
  <c r="F199" i="1"/>
  <c r="E199" i="1"/>
  <c r="G195" i="1"/>
  <c r="F195" i="1"/>
  <c r="E195" i="1"/>
  <c r="G192" i="1"/>
  <c r="F192" i="1"/>
  <c r="E192" i="1"/>
  <c r="F185" i="1"/>
  <c r="F174" i="1" s="1"/>
  <c r="E183" i="1"/>
  <c r="G181" i="1"/>
  <c r="F181" i="1"/>
  <c r="E181" i="1"/>
  <c r="G180" i="1"/>
  <c r="F180" i="1"/>
  <c r="E180" i="1"/>
  <c r="E179" i="1" s="1"/>
  <c r="G177" i="1"/>
  <c r="F177" i="1"/>
  <c r="E177" i="1"/>
  <c r="G176" i="1"/>
  <c r="F176" i="1"/>
  <c r="E176" i="1"/>
  <c r="G156" i="1"/>
  <c r="F156" i="1"/>
  <c r="E156" i="1"/>
  <c r="G153" i="1"/>
  <c r="F153" i="1"/>
  <c r="E153" i="1"/>
  <c r="G150" i="1"/>
  <c r="F150" i="1"/>
  <c r="E150" i="1"/>
  <c r="G147" i="1"/>
  <c r="E147" i="1"/>
  <c r="G144" i="1"/>
  <c r="E144" i="1"/>
  <c r="G141" i="1"/>
  <c r="F141" i="1"/>
  <c r="E141" i="1"/>
  <c r="G107" i="1"/>
  <c r="F107" i="1"/>
  <c r="E107" i="1"/>
  <c r="G116" i="1"/>
  <c r="G13" i="1" s="1"/>
  <c r="G330" i="1" s="1"/>
  <c r="F137" i="1"/>
  <c r="E137" i="1"/>
  <c r="G134" i="1"/>
  <c r="F134" i="1"/>
  <c r="E134" i="1"/>
  <c r="D169" i="1"/>
  <c r="F168" i="1"/>
  <c r="E168" i="1"/>
  <c r="G165" i="1"/>
  <c r="F165" i="1"/>
  <c r="E165" i="1"/>
  <c r="F162" i="1"/>
  <c r="E162" i="1"/>
  <c r="E131" i="1"/>
  <c r="D131" i="1" s="1"/>
  <c r="E128" i="1"/>
  <c r="D128" i="1" s="1"/>
  <c r="E126" i="1"/>
  <c r="G122" i="1"/>
  <c r="F122" i="1"/>
  <c r="E122" i="1"/>
  <c r="F117" i="1"/>
  <c r="E117" i="1"/>
  <c r="F115" i="1"/>
  <c r="E115" i="1"/>
  <c r="F110" i="1"/>
  <c r="F104" i="1"/>
  <c r="G101" i="1"/>
  <c r="F101" i="1"/>
  <c r="E101" i="1"/>
  <c r="G98" i="1"/>
  <c r="F98" i="1"/>
  <c r="E98" i="1"/>
  <c r="G95" i="1"/>
  <c r="F95" i="1"/>
  <c r="E95" i="1"/>
  <c r="F92" i="1"/>
  <c r="E92" i="1"/>
  <c r="D91" i="1"/>
  <c r="G86" i="1"/>
  <c r="F86" i="1"/>
  <c r="E86" i="1"/>
  <c r="G83" i="1"/>
  <c r="F83" i="1"/>
  <c r="E83" i="1"/>
  <c r="G80" i="1"/>
  <c r="F80" i="1"/>
  <c r="E80" i="1"/>
  <c r="G77" i="1"/>
  <c r="F77" i="1"/>
  <c r="E77" i="1"/>
  <c r="E76" i="1"/>
  <c r="D76" i="1" s="1"/>
  <c r="G74" i="1"/>
  <c r="F74" i="1"/>
  <c r="G70" i="1"/>
  <c r="F70" i="1"/>
  <c r="E70" i="1"/>
  <c r="G16" i="1"/>
  <c r="F69" i="1"/>
  <c r="F16" i="1" s="1"/>
  <c r="F12" i="1" s="1"/>
  <c r="E69" i="1"/>
  <c r="E16" i="1" s="1"/>
  <c r="F68" i="1"/>
  <c r="F15" i="1" s="1"/>
  <c r="F11" i="1" s="1"/>
  <c r="E68" i="1"/>
  <c r="E15" i="1" s="1"/>
  <c r="G17" i="1"/>
  <c r="F17" i="1"/>
  <c r="E17" i="1"/>
  <c r="G179" i="1" l="1"/>
  <c r="D180" i="1"/>
  <c r="G12" i="1"/>
  <c r="G114" i="1"/>
  <c r="E12" i="1"/>
  <c r="D13" i="1"/>
  <c r="D126" i="1"/>
  <c r="E114" i="1"/>
  <c r="G162" i="1"/>
  <c r="G160" i="1"/>
  <c r="G172" i="1"/>
  <c r="G171" i="1" s="1"/>
  <c r="G92" i="1"/>
  <c r="G90" i="1"/>
  <c r="E175" i="1"/>
  <c r="E172" i="1"/>
  <c r="F214" i="1"/>
  <c r="F206" i="1" s="1"/>
  <c r="F330" i="1" s="1"/>
  <c r="F175" i="1"/>
  <c r="F172" i="1"/>
  <c r="F183" i="1"/>
  <c r="G175" i="1"/>
  <c r="E67" i="1"/>
  <c r="E309" i="1"/>
  <c r="E308" i="1" s="1"/>
  <c r="D305" i="1"/>
  <c r="G271" i="1"/>
  <c r="G270" i="1"/>
  <c r="G269" i="1" s="1"/>
  <c r="F113" i="1"/>
  <c r="E330" i="1"/>
  <c r="E125" i="1"/>
  <c r="D125" i="1" s="1"/>
  <c r="G168" i="1"/>
  <c r="E205" i="1"/>
  <c r="E239" i="1"/>
  <c r="D301" i="1"/>
  <c r="F309" i="1"/>
  <c r="F308" i="1" s="1"/>
  <c r="I175" i="1"/>
  <c r="F215" i="1"/>
  <c r="G239" i="1"/>
  <c r="G282" i="1"/>
  <c r="G278" i="1" s="1"/>
  <c r="G277" i="1" s="1"/>
  <c r="F311" i="1"/>
  <c r="H175" i="1"/>
  <c r="D163" i="1"/>
  <c r="H115" i="1"/>
  <c r="H12" i="1" s="1"/>
  <c r="G216" i="1"/>
  <c r="G219" i="1"/>
  <c r="F67" i="1"/>
  <c r="F239" i="1"/>
  <c r="G310" i="1"/>
  <c r="G137" i="1"/>
  <c r="H117" i="1"/>
  <c r="D94" i="1"/>
  <c r="E14" i="1"/>
  <c r="E74" i="1"/>
  <c r="E89" i="1"/>
  <c r="F204" i="1"/>
  <c r="G260" i="1"/>
  <c r="G300" i="1"/>
  <c r="G281" i="1" s="1"/>
  <c r="D140" i="1"/>
  <c r="H67" i="1"/>
  <c r="D317" i="1"/>
  <c r="D263" i="1"/>
  <c r="D220" i="1"/>
  <c r="D123" i="1"/>
  <c r="D121" i="1"/>
  <c r="I115" i="1"/>
  <c r="I12" i="1" s="1"/>
  <c r="I67" i="1"/>
  <c r="I212" i="1"/>
  <c r="H212" i="1"/>
  <c r="H211" i="1" s="1"/>
  <c r="H207" i="1"/>
  <c r="I14" i="1"/>
  <c r="H14" i="1"/>
  <c r="E281" i="1"/>
  <c r="E278" i="1"/>
  <c r="E277" i="1" s="1"/>
  <c r="F281" i="1"/>
  <c r="F282" i="1"/>
  <c r="F278" i="1" s="1"/>
  <c r="F277" i="1" s="1"/>
  <c r="F14" i="1"/>
  <c r="G14" i="1"/>
  <c r="E204" i="1"/>
  <c r="E211" i="1"/>
  <c r="F179" i="1"/>
  <c r="E271" i="1"/>
  <c r="E311" i="1"/>
  <c r="G174" i="1"/>
  <c r="D174" i="1" s="1"/>
  <c r="E215" i="1"/>
  <c r="F271" i="1"/>
  <c r="G312" i="1"/>
  <c r="F213" i="1"/>
  <c r="F205" i="1" s="1"/>
  <c r="D264" i="1"/>
  <c r="D12" i="1" l="1"/>
  <c r="G89" i="1"/>
  <c r="G11" i="1"/>
  <c r="E113" i="1"/>
  <c r="E11" i="1"/>
  <c r="E328" i="1"/>
  <c r="I113" i="1"/>
  <c r="G159" i="1"/>
  <c r="D159" i="1" s="1"/>
  <c r="D160" i="1"/>
  <c r="E329" i="1"/>
  <c r="F329" i="1"/>
  <c r="E203" i="1"/>
  <c r="H113" i="1"/>
  <c r="F10" i="1"/>
  <c r="G212" i="1"/>
  <c r="G215" i="1"/>
  <c r="I211" i="1"/>
  <c r="F211" i="1"/>
  <c r="G311" i="1"/>
  <c r="G309" i="1"/>
  <c r="G308" i="1" s="1"/>
  <c r="G113" i="1"/>
  <c r="F203" i="1"/>
  <c r="D199" i="1"/>
  <c r="E10" i="1" l="1"/>
  <c r="G10" i="1"/>
  <c r="E327" i="1"/>
  <c r="F328" i="1"/>
  <c r="F327" i="1" s="1"/>
  <c r="G211" i="1"/>
  <c r="G204" i="1"/>
  <c r="G203" i="1" s="1"/>
  <c r="D116" i="1" l="1"/>
  <c r="D137" i="1"/>
  <c r="I309" i="1" l="1"/>
  <c r="I308" i="1" s="1"/>
  <c r="I134" i="1" l="1"/>
  <c r="H260" i="1" l="1"/>
  <c r="H204" i="1"/>
  <c r="H110" i="1"/>
  <c r="D110" i="1" s="1"/>
  <c r="D321" i="1" l="1"/>
  <c r="H309" i="1"/>
  <c r="H308" i="1" s="1"/>
  <c r="D184" i="1"/>
  <c r="D185" i="1" l="1"/>
  <c r="D68" i="1"/>
  <c r="D83" i="1"/>
  <c r="D69" i="1" l="1"/>
  <c r="D16" i="1" l="1"/>
  <c r="D257" i="1"/>
  <c r="I260" i="1"/>
  <c r="D240" i="1" l="1"/>
  <c r="I204" i="1"/>
  <c r="D261" i="1"/>
  <c r="D260" i="1"/>
  <c r="D242" i="1"/>
  <c r="D300" i="1"/>
  <c r="I272" i="1"/>
  <c r="I270" i="1" s="1"/>
  <c r="I269" i="1" s="1"/>
  <c r="H153" i="1"/>
  <c r="D165" i="1"/>
  <c r="D235" i="1" l="1"/>
  <c r="I153" i="1"/>
  <c r="D153" i="1" s="1"/>
  <c r="I147" i="1" l="1"/>
  <c r="D147" i="1" s="1"/>
  <c r="D296" i="1" l="1"/>
  <c r="I150" i="1"/>
  <c r="H150" i="1"/>
  <c r="D150" i="1" s="1"/>
  <c r="D144" i="1"/>
  <c r="D156" i="1" l="1"/>
  <c r="I254" i="1"/>
  <c r="D201" i="1"/>
  <c r="H104" i="1" l="1"/>
  <c r="D104" i="1" s="1"/>
  <c r="I141" i="1" l="1"/>
  <c r="H141" i="1"/>
  <c r="D141" i="1" l="1"/>
  <c r="H74" i="1"/>
  <c r="D15" i="1" l="1"/>
  <c r="D114" i="1" l="1"/>
  <c r="I107" i="1"/>
  <c r="H107" i="1"/>
  <c r="D107" i="1" s="1"/>
  <c r="D292" i="1" l="1"/>
  <c r="I80" i="1"/>
  <c r="H80" i="1"/>
  <c r="I77" i="1"/>
  <c r="H77" i="1"/>
  <c r="D304" i="1"/>
  <c r="D219" i="1"/>
  <c r="D80" i="1" l="1"/>
  <c r="D77" i="1"/>
  <c r="D113" i="1"/>
  <c r="D115" i="1"/>
  <c r="D14" i="1"/>
  <c r="H134" i="1"/>
  <c r="D134" i="1" s="1"/>
  <c r="D67" i="1" l="1"/>
  <c r="H272" i="1"/>
  <c r="D92" i="1"/>
  <c r="D262" i="1"/>
  <c r="D216" i="1"/>
  <c r="H270" i="1" l="1"/>
  <c r="D270" i="1" s="1"/>
  <c r="D272" i="1"/>
  <c r="D17" i="1"/>
  <c r="H286" i="1"/>
  <c r="D286" i="1" s="1"/>
  <c r="H254" i="1" l="1"/>
  <c r="D254" i="1" s="1"/>
  <c r="H251" i="1"/>
  <c r="I251" i="1"/>
  <c r="D251" i="1" l="1"/>
  <c r="D213" i="1"/>
  <c r="D217" i="1"/>
  <c r="D70" i="1" l="1"/>
  <c r="D162" i="1"/>
  <c r="I74" i="1"/>
  <c r="D74" i="1" s="1"/>
  <c r="D168" i="1" l="1"/>
  <c r="H290" i="1" l="1"/>
  <c r="I290" i="1"/>
  <c r="D290" i="1" l="1"/>
  <c r="D224" i="1"/>
  <c r="D237" i="1" l="1"/>
  <c r="D231" i="1"/>
  <c r="H313" i="1"/>
  <c r="I313" i="1"/>
  <c r="D324" i="1"/>
  <c r="H310" i="1" l="1"/>
  <c r="H311" i="1"/>
  <c r="D313" i="1"/>
  <c r="I310" i="1"/>
  <c r="I311" i="1"/>
  <c r="D212" i="1"/>
  <c r="H241" i="1"/>
  <c r="I241" i="1"/>
  <c r="H101" i="1"/>
  <c r="I101" i="1"/>
  <c r="D101" i="1" l="1"/>
  <c r="I205" i="1"/>
  <c r="I203" i="1" s="1"/>
  <c r="I239" i="1"/>
  <c r="D241" i="1"/>
  <c r="H239" i="1"/>
  <c r="H205" i="1"/>
  <c r="D310" i="1"/>
  <c r="D208" i="1"/>
  <c r="D122" i="1"/>
  <c r="D98" i="1"/>
  <c r="D95" i="1"/>
  <c r="D204" i="1"/>
  <c r="D90" i="1"/>
  <c r="D312" i="1"/>
  <c r="D176" i="1"/>
  <c r="H248" i="1"/>
  <c r="I248" i="1"/>
  <c r="I245" i="1"/>
  <c r="H245" i="1"/>
  <c r="I233" i="1"/>
  <c r="D195" i="1"/>
  <c r="I10" i="1" l="1"/>
  <c r="D239" i="1"/>
  <c r="D205" i="1"/>
  <c r="D248" i="1"/>
  <c r="D11" i="1"/>
  <c r="D245" i="1"/>
  <c r="D89" i="1"/>
  <c r="D311" i="1"/>
  <c r="I329" i="1" l="1"/>
  <c r="I273" i="1"/>
  <c r="H285" i="1" l="1"/>
  <c r="H284" i="1"/>
  <c r="D284" i="1" s="1"/>
  <c r="H283" i="1"/>
  <c r="D283" i="1" s="1"/>
  <c r="D207" i="1"/>
  <c r="H281" i="1" l="1"/>
  <c r="H282" i="1"/>
  <c r="H278" i="1" s="1"/>
  <c r="H277" i="1" s="1"/>
  <c r="H233" i="1"/>
  <c r="D233" i="1" s="1"/>
  <c r="D192" i="1"/>
  <c r="H329" i="1" l="1"/>
  <c r="D329" i="1" s="1"/>
  <c r="H214" i="1"/>
  <c r="D211" i="1"/>
  <c r="D215" i="1"/>
  <c r="D229" i="1"/>
  <c r="D214" i="1" l="1"/>
  <c r="H206" i="1"/>
  <c r="H10" i="1"/>
  <c r="D10" i="1" s="1"/>
  <c r="D172" i="1"/>
  <c r="D171" i="1" s="1"/>
  <c r="D183" i="1"/>
  <c r="D330" i="1"/>
  <c r="D206" i="1" l="1"/>
  <c r="H203" i="1"/>
  <c r="D320" i="1"/>
  <c r="D322" i="1"/>
  <c r="H273" i="1"/>
  <c r="D273" i="1" s="1"/>
  <c r="D209" i="1" l="1"/>
  <c r="D309" i="1"/>
  <c r="D203" i="1"/>
  <c r="I285" i="1"/>
  <c r="H269" i="1"/>
  <c r="D269" i="1" s="1"/>
  <c r="D179" i="1"/>
  <c r="D177" i="1"/>
  <c r="D117" i="1"/>
  <c r="I86" i="1"/>
  <c r="H86" i="1"/>
  <c r="I281" i="1" l="1"/>
  <c r="D281" i="1" s="1"/>
  <c r="D285" i="1"/>
  <c r="D316" i="1"/>
  <c r="D314" i="1"/>
  <c r="D86" i="1"/>
  <c r="D181" i="1"/>
  <c r="I282" i="1"/>
  <c r="D282" i="1" s="1"/>
  <c r="D175" i="1"/>
  <c r="H328" i="1"/>
  <c r="I271" i="1"/>
  <c r="H271" i="1"/>
  <c r="D308" i="1" l="1"/>
  <c r="D271" i="1"/>
  <c r="I278" i="1"/>
  <c r="H327" i="1"/>
  <c r="D278" i="1" l="1"/>
  <c r="I328" i="1"/>
  <c r="I277" i="1"/>
  <c r="D277" i="1" s="1"/>
  <c r="I327" i="1" l="1"/>
  <c r="D327" i="1" s="1"/>
  <c r="D328" i="1"/>
</calcChain>
</file>

<file path=xl/sharedStrings.xml><?xml version="1.0" encoding="utf-8"?>
<sst xmlns="http://schemas.openxmlformats.org/spreadsheetml/2006/main" count="546" uniqueCount="164">
  <si>
    <t>Сведения</t>
  </si>
  <si>
    <t>об объемах и источниках финансового обеспечения муниципальной программы</t>
  </si>
  <si>
    <t>Наименование</t>
  </si>
  <si>
    <t>Ответственный исполнитель (соисполнитель, участник)</t>
  </si>
  <si>
    <t>Источники финансового обеспечения</t>
  </si>
  <si>
    <t>Объемы финансового обеспечения (всего)</t>
  </si>
  <si>
    <t>Всего</t>
  </si>
  <si>
    <t>1.Организация деятельности учреждений культуры</t>
  </si>
  <si>
    <t>всего</t>
  </si>
  <si>
    <t xml:space="preserve">2.Создание условий для развития и самореализации одаренных детей </t>
  </si>
  <si>
    <t>Подпрограмма 3  «Организация библиотечного обслуживания населения»</t>
  </si>
  <si>
    <t>1.Обеспечение деятельности библиотек</t>
  </si>
  <si>
    <t>2.Создание единого информационного поля</t>
  </si>
  <si>
    <t>Подпрограмма № 4 «Молодежная политика»</t>
  </si>
  <si>
    <t>1.1. Участие молодежи в районных, краевых конкурсах, выставках, фестивалях и иных мероприятиях</t>
  </si>
  <si>
    <t>Подпрограмма № 5 «Доступная среда»</t>
  </si>
  <si>
    <t>Подпрограмма №6 «Координация работы и организационное сопровождение в сфере культуры»</t>
  </si>
  <si>
    <t>1. Осуществление руководства и управления в сфере культуры</t>
  </si>
  <si>
    <t>1.1 Руководство и управление в сфере установленных функций органов местного самоуправления</t>
  </si>
  <si>
    <t>ВСЕГО по программе</t>
  </si>
  <si>
    <t>Подпрограмма № 2 «Развитие системы дополнительного образования в сфере культуры и искусства»</t>
  </si>
  <si>
    <t>1. Мероприятия, содействующие гражданско-патриотическому воспитанию и повышению общественно-значимой активности молодежи</t>
  </si>
  <si>
    <r>
      <t>3.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Укрепление материально-технической базы  муниципальных учреждений</t>
    </r>
  </si>
  <si>
    <t>федеральный бюджет</t>
  </si>
  <si>
    <t>средства краевого бюджета</t>
  </si>
  <si>
    <t>средства федерального бюджета</t>
  </si>
  <si>
    <t>краевой бюджет</t>
  </si>
  <si>
    <t xml:space="preserve">краевой бюджет </t>
  </si>
  <si>
    <t>Год реализации                            2020</t>
  </si>
  <si>
    <t>Год реализации                            2021</t>
  </si>
  <si>
    <t>Год реализации                            2022</t>
  </si>
  <si>
    <t>2.1.Мероприятия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</si>
  <si>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2.2 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</si>
  <si>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2.3  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</si>
  <si>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2.4  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</si>
  <si>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2.1.1. Пополнение книжного фонда, приобретение орг. техники</t>
  </si>
  <si>
    <t>бюджет Пограничного муниципального округа</t>
  </si>
  <si>
    <t>Подпрограмма 7 НАЦИОНАЛЬНАЯ ПОЛИТИКА</t>
  </si>
  <si>
    <t>Подпрограмма № 1 «Развитие культуры »</t>
  </si>
  <si>
    <t xml:space="preserve">3.3. Приобретение МЦ на нужды учреждения </t>
  </si>
  <si>
    <t>2.1.2. Пополнение книжного фонда Пограничного ГП</t>
  </si>
  <si>
    <t>2.1.5. Автоматизация библиотечных процессов (приобретение программного обеспечения для электронного каталога)</t>
  </si>
  <si>
    <t>2.1.6 Мероприятия учреждений Пограничного ГП</t>
  </si>
  <si>
    <t>2.1.7 Подписка на периодические издания Пограничного ГП</t>
  </si>
  <si>
    <t>2.1.4 Мероприятия, курсы повышения квалификации сотрудников</t>
  </si>
  <si>
    <t>(проведение мероприятий для реализации национальной политики)</t>
  </si>
  <si>
    <t>1.2.Приобретение материалов для адаптации объектов социальной инфраструктуры, обеспечения доступа и получения услуг</t>
  </si>
  <si>
    <t>2.1. Библиотечные программы, проекты, подписка</t>
  </si>
  <si>
    <t>4.2 Мероприятия по обеспечению безопасности обслуживания населения и сохранности библиотечных фондов (приобретение медицинских масок, бесконтактных градусников)</t>
  </si>
  <si>
    <t>бюджет Пограничного муниципального округа (софинансирование)</t>
  </si>
  <si>
    <t>Приобретение ткани, обуви, мобильного хореографического станка, кустарников.</t>
  </si>
  <si>
    <t xml:space="preserve">бюджет Пограничного муниципального округа </t>
  </si>
  <si>
    <t>МБУ «РЦКД Пограничного МО»; МКУ «Центр ФБЭО Пограничного МО"</t>
  </si>
  <si>
    <t>МКУ «Центр ФБЭО Пограничного МО"</t>
  </si>
  <si>
    <t>Отдел по делам культуры, молодежи и социальной политике Администрации ПМО, подведомственные учреждения отделу по делам культуры, молодежи и социальной политике Администрации ПМО</t>
  </si>
  <si>
    <t>Отдел по делам культуры, молодежи и социальной политике Администрации ПМО, подведомственные учреждения отделу по делам культуры, молодежи и социальной политике Администрации ПМО Муниципальные образовательные учреждения ПМО</t>
  </si>
  <si>
    <t>Администрация Пограничного муниципального округа</t>
  </si>
  <si>
    <t>Отдел по делам культуры, молодежи и социальной политике Администрации ПМО, подведомственные учреждения отделу по делам культуры, молодежи и социальной политике Администрации ПМО, Администрация Пограничного муниципального округа</t>
  </si>
  <si>
    <t xml:space="preserve">Отдел по делам культуры, молодежи и социальной политике Администрации Пограничного муниципального округа; МКУ «Центр ФБЭО Пограничного МО" </t>
  </si>
  <si>
    <t>Отдел по делам культуры, молодежи и социальной политике; Администрации ПМО, подведомственные учреждения отделу по делам культуры, молодежи и социальной политике Администрации ПМО</t>
  </si>
  <si>
    <t>Администрация Пограничного МО</t>
  </si>
  <si>
    <t>2.Обеспечение доступа граждан ПМО к культурным ценностям и участию в культурной жизни, реализация творческого потенциала населения</t>
  </si>
  <si>
    <t>1.1.Приобретение материалов, работ и услуг для адаптации объектов социальной инфраструктуры, обеспечения доступа и получения услуг</t>
  </si>
  <si>
    <t>1.2.Расходы на содержание и обеспечение деятельности (оказание услуг, выполнение работ) муниципальных учреждений (МКУ«Центр ФБЭО Пограничного МО»)</t>
  </si>
  <si>
    <t>МКУ "ЦКДС Пограничного МО"</t>
  </si>
  <si>
    <t>1.3 Мероприятий по формированию доступной среды маломобильных групп населения</t>
  </si>
  <si>
    <t>МКУ "ЦКДС Пограничного МО";МБУ ДО «ДШИ Пограничного МО»</t>
  </si>
  <si>
    <t>2.1.3 Подписка на периодические издания,сайт</t>
  </si>
  <si>
    <t xml:space="preserve"> МКУ "ЦКДС Пограничного МО"</t>
  </si>
  <si>
    <t>2.5  Организация и проведение культурно массовых мероприятий при реализации наказов избирателей депутатам Думы Пограничного МО</t>
  </si>
  <si>
    <t>1.4 Мероприятий по формированию доступной среды маломобильных групп населения</t>
  </si>
  <si>
    <t>1.5 Субсидии на реализацию мероприятий по формированию доступной среды маломобильных групп населения</t>
  </si>
  <si>
    <t>1.6 Субсидии на реализацию мероприятий по формированию доступной среды маломобильных групп населения</t>
  </si>
  <si>
    <t>МБУ «РЦКД Пограничного МО»</t>
  </si>
  <si>
    <t>3.4 Капитальный ремонт библиотек Сергеевка, Богуславка</t>
  </si>
  <si>
    <t>МБУ «МБ Пограничного МО»;МБУ ДО «ДШИ Пограничного МО»</t>
  </si>
  <si>
    <t>3.3.Частичный ремонт кровли здания библиотеки, ремонт электропроводки с. Барабаш-Левада, текуший ремонт здания библиотеки с. Сергеека,установка туалетов,подключение детской библиотеки к центральной канализации</t>
  </si>
  <si>
    <t>МБУ РЦКД Пограничного МО</t>
  </si>
  <si>
    <t>МКУ "Сельский клуб с. Украинка Пограничного МО"</t>
  </si>
  <si>
    <t xml:space="preserve"> МКУ "Сельский клуб с. Украинка Пограничного МО"</t>
  </si>
  <si>
    <t>МБУ ДО «ДШИ Пограничного МО»</t>
  </si>
  <si>
    <t>МБУ «МБ Пограничного МО»</t>
  </si>
  <si>
    <t>МКУ «КДЦ Пограничного МО»</t>
  </si>
  <si>
    <t>Отдел по делам культуры, молодежи и социальной политике Администрации Пограничного муниципального округа</t>
  </si>
  <si>
    <t>МБУ «РЦКД Пограничного МО», МБУ «МБ Пограничного МО»</t>
  </si>
  <si>
    <t>МАУ "ПДО Пограничного МО"</t>
  </si>
  <si>
    <t>Администрация Пограничного МО, МКУ «Центр ФБЭО Пограничного МО"</t>
  </si>
  <si>
    <t>3.1. Оснащение учреждения материально-техническим оборудованием (музыкальное оборудование)</t>
  </si>
  <si>
    <t>Замена двери на соответствующую требованиям пожарной безопасности, обучение мерам пожарной безопасности, приобретение огнетушителей</t>
  </si>
  <si>
    <t>Год реализации                            2023</t>
  </si>
  <si>
    <t>Год реализации                            2024</t>
  </si>
  <si>
    <t>3.5. Капитальный ремонт  Центральной библиотеки</t>
  </si>
  <si>
    <t>3.6. Проверка достоверности сметной стоимости капитального ремонта библиотек с. Богуславка, с. Сергеевка, Центральной библиотеки</t>
  </si>
  <si>
    <t>3.2. Мероприятия укрепления МБ Пограничного МО (субсидия на поддержку отрасли культуры (материальное оснащение лучшего учреждения)</t>
  </si>
  <si>
    <t>МКУ "ЦКС Жариковской сельской территории"</t>
  </si>
  <si>
    <t>МКУ "ЦКДС Пограничного МО", МБУ «РЦКД Пограничного МО», МКУ "ЦКС Жариковской сельской территории"</t>
  </si>
  <si>
    <t xml:space="preserve"> МКУ "ЦКДС Пограничного МО", МКУ "ЦКС Жариковской сельской территории"</t>
  </si>
  <si>
    <t>МБУ «РЦКД Пограничного МО»;МКУ "ЦКДС Пограничного МО",МКУ "ЦКС Жариковской сельской территории"</t>
  </si>
  <si>
    <t>МКУ «Центр ФБЭО Пограничного МО",МКУ "ЦКС Жариковской сельской территории", МКУ "ЦКДС Пограничного МО"</t>
  </si>
  <si>
    <r>
      <rPr>
        <b/>
        <sz val="10"/>
        <color rgb="FF26282F"/>
        <rFont val="Times New Roman"/>
        <family val="1"/>
        <charset val="204"/>
      </rPr>
      <t>Приложение № 3</t>
    </r>
    <r>
      <rPr>
        <sz val="10"/>
        <color rgb="FF26282F"/>
        <rFont val="Times New Roman"/>
        <family val="1"/>
        <charset val="204"/>
      </rPr>
      <t xml:space="preserve"> к муниципальной программе </t>
    </r>
    <r>
      <rPr>
        <sz val="10"/>
        <color theme="1"/>
        <rFont val="Times New Roman"/>
        <family val="1"/>
        <charset val="204"/>
      </rPr>
      <t>«Развитие культуры, библиотечного обслуживания и молодежной политики в  Пограничном муниципальном округе на 2020-2022 годы», утвержденное постановлением Администрации Пограничного муниципального округа от 15.05.2019 № 394</t>
    </r>
  </si>
  <si>
    <r>
      <t>«</t>
    </r>
    <r>
      <rPr>
        <b/>
        <sz val="10"/>
        <color theme="1"/>
        <rFont val="Times New Roman"/>
        <family val="1"/>
        <charset val="204"/>
      </rPr>
      <t>Развитие культуры, библиотечного обслуживания и молодежной политики в Пограничном муниципальном округе на 2020-2022 годы</t>
    </r>
    <r>
      <rPr>
        <b/>
        <sz val="10"/>
        <color rgb="FF26282F"/>
        <rFont val="Times New Roman"/>
        <family val="1"/>
        <charset val="204"/>
      </rPr>
      <t>»</t>
    </r>
  </si>
  <si>
    <t>2. Мероприятия, содействующие развитию молодежной политики на территории округа</t>
  </si>
  <si>
    <t>Обучение по охране труда , установка видеокамер, приобретение средств индивидуальной защиты, оценка профриска.</t>
  </si>
  <si>
    <t>4.2. Мероприятия безопасности учреждения</t>
  </si>
  <si>
    <t>4. Обеспечение безопасности в учреждениях культуры</t>
  </si>
  <si>
    <t>4.1. Мероприятия по пожарной безопасности учреждения</t>
  </si>
  <si>
    <t>2.6.Мероприятия по созданию единого информационного поля (создание сайта)</t>
  </si>
  <si>
    <t>2.7 Организация и проведение культурно массовых мероприятий при реализации наказов избирателей депутатам Думы Пограничного МО</t>
  </si>
  <si>
    <t>5. Обеспечение безопасности в учреждениях культуры</t>
  </si>
  <si>
    <t>бюджет Пограничного муниципального округ</t>
  </si>
  <si>
    <t>1.1.Расходы на обеспечение деятельности (оказание услуг, выполнение работ) учреждений культуры</t>
  </si>
  <si>
    <t>1.2. Расходы на обеспечение деятельности (оказание услуг, выполнение работ) учреждений культуры</t>
  </si>
  <si>
    <t>1.2.1  Расходы на оплату труда сотрудников казенных учреждений</t>
  </si>
  <si>
    <t>1.2.2 Начисление на выплаты по оплате труда сотрудников казенных учреждений</t>
  </si>
  <si>
    <t>1.2.3 Прочая закупка товаров работ и услуг, закупка энергоресурсов связанных с содержанием учреждений культуры</t>
  </si>
  <si>
    <t>1.2.4. Уплата налогов, сборов и иных платежей</t>
  </si>
  <si>
    <t>1.3. Расходы на обеспечение деятельности (оказание услуг, выполнение работ) учреждений культуры</t>
  </si>
  <si>
    <t>1.3.1  Расходы на оплату труда сотрудников казенных учреждений</t>
  </si>
  <si>
    <t>1.3.2 Начисление на выплаты по оплате труда сотрудников казенных учреждений</t>
  </si>
  <si>
    <t>1.3.3 Прочая закупка товаров работ и услуг, связанных с содержанием учреждений культуры</t>
  </si>
  <si>
    <t>1.3.3.1 Капитальный ремонт сельского Дома культуры с. Нестеровка, с. Духовское</t>
  </si>
  <si>
    <t>1.3.4. Уплата налогов, сборов и иных платежей</t>
  </si>
  <si>
    <t>1.4.Расходы на обеспечение деятельности (оказание услуг, выполнение работ) учреждений культуры</t>
  </si>
  <si>
    <t>1.4.1  Расходы на оплату труда сотрудников казенных учреждений</t>
  </si>
  <si>
    <t>1.4.2 Начисление на выплаты по оплате труда сотрудников казенных учреждений</t>
  </si>
  <si>
    <t>1.4.3 Прочая закупка товаров работ и услуг, связанных с содержанием учреждений культуры</t>
  </si>
  <si>
    <t>1.4.4. Уплата земельного налога, прочих налогов, сборов и иных платежей</t>
  </si>
  <si>
    <t xml:space="preserve">1.5. Сохранение объектов культурного наследия </t>
  </si>
  <si>
    <t>1.5.1. Сохранение объектов культурного наследия (ремонт памятников) МКУ «Центр ФБЭО Пограничного МО"</t>
  </si>
  <si>
    <t>1.5.2. Сохранение объектов культурного наследия (ремонт памятников) МКУ "ЦКДС Пограничного МО"</t>
  </si>
  <si>
    <t>1.5.3  Разработка проектно-сметной документации по реконструкции памятника сопки Снеговой</t>
  </si>
  <si>
    <t>1.5.4.  Проверка достоверности сметной стоимости реконструкции памятника сопки Снеговая</t>
  </si>
  <si>
    <t>1.5.5.  Работы по сохранению ОКН сопки Снеговая</t>
  </si>
  <si>
    <t>1.5.6. Сохранение объектов культурного наследия (ремонт памятников) МКУ "ЦКС Жариковского СТ"</t>
  </si>
  <si>
    <t>4.Укрепление материально-технической базы муниципальных учреждений</t>
  </si>
  <si>
    <t>4.1.Мероприятия на укрепление МБ РЦКД Приобретение звукового оборудования (микшерного пульта), ткани на костюмы,моноблока, МФУ, звуковое и световое оборудование, установка кондиционера</t>
  </si>
  <si>
    <t>4.2.  Проверка достоверности сметной стоимости капитального ремонта зданий клубов с.Барано-Оренбурское, с.Духовское,c.Софья-Алексеевка,с.Богуславка, п.Пограничный (ЦКДС); экспертиза качества ремонтных работ с.Нестеровка, с.Жариково</t>
  </si>
  <si>
    <t>4.3. Капитальный ремонт сцены РЦКД</t>
  </si>
  <si>
    <t>4.4. Капитальный ремонт клуба с.Нестеровки, с.Духовское, с.Жариково</t>
  </si>
  <si>
    <t>4.5. Ремонт лестничных маршей клуба с.Нестеровки</t>
  </si>
  <si>
    <t>4.6.Проверка достоверности сметной стоимости строительства сельского дома культуры</t>
  </si>
  <si>
    <t>4.7. Мероприятия по строительству сельского дома культуры в с.Сергеевка (строительство, авторский надзор, экспертное сопровождение)</t>
  </si>
  <si>
    <t>4.8. Подключение клуба с.Нестеровки к центральному теплоснабжению, утепление крыши клуба</t>
  </si>
  <si>
    <t>4.9. Восстановление теплоснабжения в клубе с.Духовское</t>
  </si>
  <si>
    <t>4.10. Капитальный ремонт клуба с.Барано-Оренбурское, c.Софья-Алексеевка</t>
  </si>
  <si>
    <t>4.11. Оснащение учреждений культуры материально-техническим оборудованием (мебель, оргтехника, стенические принадлежности)</t>
  </si>
  <si>
    <t>4.12. Оснащение учреждений культуры материально-техническим оборудованием (мебель, оргтехника, стенические принадлежности)</t>
  </si>
  <si>
    <t xml:space="preserve">4.13.Текущий ремонт учреждений культуры </t>
  </si>
  <si>
    <t xml:space="preserve">1.Обеспечение деятельности учреждений дополнительного образования в сфере культуры </t>
  </si>
  <si>
    <t>1.1.Расходы на обеспечение деятельности (оказание услуг, выполнение работ) учреждений дополнительного образования детей</t>
  </si>
  <si>
    <t>2.1.Проведение мероприятий по выявлению и развитию одаренных детей (курсы повышения квалификации  и аттестация преподавателей  участие в фестивалях, конкурсах)</t>
  </si>
  <si>
    <t>3.2.Субсидии на приобретение музыкальных инструментов и художественного инвентаря для учреждений дополнительного образования детей в сфере культуры</t>
  </si>
  <si>
    <t>3.1.Мероприятия по проведению капитального ремонта помещения учреждения (проверка достоверности сметной стоимости, экспертиза капительного ремонта здания)</t>
  </si>
  <si>
    <t>1.1.Расходы на обеспечение деятельности (оказание услуг, выполнение работ) учреждений библиотек</t>
  </si>
  <si>
    <t>4. Обеспечение безопасности обслуживания населения и сохранности библиотечных фондов</t>
  </si>
  <si>
    <t>4.3. Мероприятия по охране труда</t>
  </si>
  <si>
    <t xml:space="preserve"> 1.Мероприятия по адаптивности приоритетных объектов социальной инфраструктуры для обеспечения доступа и получения услуг инвалидами и другими маломобильными группами неселения</t>
  </si>
  <si>
    <t>2. Антикризисные мероприятия</t>
  </si>
  <si>
    <t>2.1. Предоставление субсидии муниципальному автономному учреждению "Пограничный Дом офицеров" на иные цели (антикризисные мероприятия по стабилизации деятельности автономного учреждения)</t>
  </si>
  <si>
    <t>5.2..Мероприятия по обеспечению безопасности в учреждении (приобретение медицинских масок, бесконтактных градусников, монтаж видеонаблюдения, монтаж наружного освещения, противопожарная обработки кровли, сценической коробки)</t>
  </si>
  <si>
    <t>5.3..Мероприятия по обеспечению безопасности в учреждении (приобретение медицинских масок, бесконтактных градусников,обучение пожарному минимуму,обработка деревянных конструкций)</t>
  </si>
  <si>
    <t>5.1.Мероприятия по обеспечению безопасности в учреждении (приобретение медицинских масок, бесконтактных градусников,монтаж видеонаблюдения, замена осветительных приборов, установка оборудования и подключение к пультовой охране, установка автоматической пожарной сигнализации,обучение пожарной безопасности,наглядные пособия по угрозе теракта)</t>
  </si>
  <si>
    <t>4.1 Мероприятия по обеспечению безопасности обслуживания населения и сохранности библиотечных фондов (противопожарная пропитка стеллажей, кровли, установка противопожарной двери), освещение и видеонаблюдение,обучение пожарной безопасности, приобретение огнетушителей.</t>
  </si>
  <si>
    <r>
      <rPr>
        <b/>
        <sz val="10"/>
        <color rgb="FF26282F"/>
        <rFont val="Times New Roman"/>
        <family val="1"/>
        <charset val="204"/>
      </rPr>
      <t>Приложение № 1</t>
    </r>
    <r>
      <rPr>
        <sz val="10"/>
        <color rgb="FF26282F"/>
        <rFont val="Times New Roman"/>
        <family val="1"/>
        <charset val="204"/>
      </rPr>
      <t xml:space="preserve"> к постановлению Администрации Пограничного муниципального округа "О внесении изменений в муниципальную программу </t>
    </r>
    <r>
      <rPr>
        <sz val="10"/>
        <color theme="1"/>
        <rFont val="Times New Roman"/>
        <family val="1"/>
        <charset val="204"/>
      </rPr>
      <t xml:space="preserve">«Развитие культуры, библиотечного обслуживания и молодежной политики в  Пограничном муниципальном округе на 2020-2022 годы» от </t>
    </r>
    <r>
      <rPr>
        <u/>
        <sz val="10"/>
        <color theme="1"/>
        <rFont val="Times New Roman"/>
        <family val="1"/>
        <charset val="204"/>
      </rPr>
      <t>30</t>
    </r>
    <r>
      <rPr>
        <sz val="10"/>
        <color theme="1"/>
        <rFont val="Times New Roman"/>
        <family val="1"/>
        <charset val="204"/>
      </rPr>
      <t>_.</t>
    </r>
    <r>
      <rPr>
        <u/>
        <sz val="10"/>
        <color theme="1"/>
        <rFont val="Times New Roman"/>
        <family val="1"/>
        <charset val="204"/>
      </rPr>
      <t>декабря</t>
    </r>
    <r>
      <rPr>
        <sz val="10"/>
        <color theme="1"/>
        <rFont val="Times New Roman"/>
        <family val="1"/>
        <charset val="204"/>
      </rPr>
      <t>.2022  № _</t>
    </r>
    <r>
      <rPr>
        <u/>
        <sz val="10"/>
        <color theme="1"/>
        <rFont val="Times New Roman"/>
        <family val="1"/>
        <charset val="204"/>
      </rPr>
      <t>1686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</si>
</sst>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26282F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distributed" wrapText="1"/>
    </xf>
    <xf numFmtId="2" fontId="1" fillId="0" borderId="0" xfId="0" applyNumberFormat="1" applyFont="1"/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2" fontId="4" fillId="0" borderId="6" xfId="0" applyNumberFormat="1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4" fillId="3" borderId="3" xfId="0" applyNumberFormat="1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2" fontId="1" fillId="5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2" fontId="4" fillId="3" borderId="8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horizontal="justify" vertical="top" wrapText="1"/>
    </xf>
    <xf numFmtId="0" fontId="1" fillId="3" borderId="3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 wrapText="1"/>
    </xf>
    <xf numFmtId="16" fontId="1" fillId="0" borderId="2" xfId="0" applyNumberFormat="1" applyFont="1" applyBorder="1" applyAlignment="1">
      <alignment horizontal="left" vertical="top" wrapText="1"/>
    </xf>
    <xf numFmtId="16" fontId="1" fillId="0" borderId="4" xfId="0" applyNumberFormat="1" applyFont="1" applyBorder="1" applyAlignment="1">
      <alignment horizontal="left" vertical="top" wrapText="1"/>
    </xf>
    <xf numFmtId="16" fontId="1" fillId="0" borderId="3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2"/>
  <sheetViews>
    <sheetView tabSelected="1" zoomScaleNormal="100" workbookViewId="0">
      <selection activeCell="K4" sqref="K4"/>
    </sheetView>
  </sheetViews>
  <sheetFormatPr defaultColWidth="9.109375" defaultRowHeight="13.2" x14ac:dyDescent="0.25"/>
  <cols>
    <col min="1" max="1" width="39.88671875" style="1" customWidth="1"/>
    <col min="2" max="2" width="45" style="1" customWidth="1"/>
    <col min="3" max="3" width="25.33203125" style="1" customWidth="1"/>
    <col min="4" max="4" width="16.33203125" style="1" customWidth="1"/>
    <col min="5" max="5" width="13.109375" style="1" customWidth="1"/>
    <col min="6" max="7" width="11.109375" style="1" customWidth="1"/>
    <col min="8" max="8" width="10.6640625" style="1" customWidth="1"/>
    <col min="9" max="9" width="11.6640625" style="1" customWidth="1"/>
    <col min="10" max="16384" width="9.109375" style="1"/>
  </cols>
  <sheetData>
    <row r="1" spans="1:9" ht="65.25" customHeight="1" x14ac:dyDescent="0.25">
      <c r="E1" s="156" t="s">
        <v>163</v>
      </c>
      <c r="F1" s="156"/>
      <c r="G1" s="156"/>
      <c r="H1" s="156"/>
      <c r="I1" s="156"/>
    </row>
    <row r="2" spans="1:9" ht="14.25" customHeight="1" x14ac:dyDescent="0.2">
      <c r="D2" s="4"/>
      <c r="E2" s="4"/>
      <c r="F2" s="4"/>
      <c r="G2" s="4"/>
      <c r="H2" s="4"/>
      <c r="I2" s="4"/>
    </row>
    <row r="3" spans="1:9" ht="65.25" customHeight="1" x14ac:dyDescent="0.25">
      <c r="E3" s="156" t="s">
        <v>99</v>
      </c>
      <c r="F3" s="156"/>
      <c r="G3" s="156"/>
      <c r="H3" s="156"/>
      <c r="I3" s="156"/>
    </row>
    <row r="4" spans="1:9" ht="12.75" x14ac:dyDescent="0.2">
      <c r="A4" s="2"/>
    </row>
    <row r="5" spans="1:9" x14ac:dyDescent="0.25">
      <c r="A5" s="158" t="s">
        <v>0</v>
      </c>
      <c r="B5" s="158"/>
      <c r="C5" s="158"/>
      <c r="D5" s="158"/>
      <c r="E5" s="158"/>
      <c r="F5" s="158"/>
      <c r="G5" s="158"/>
      <c r="H5" s="158"/>
      <c r="I5" s="158"/>
    </row>
    <row r="6" spans="1:9" x14ac:dyDescent="0.25">
      <c r="A6" s="158" t="s">
        <v>1</v>
      </c>
      <c r="B6" s="158"/>
      <c r="C6" s="158"/>
      <c r="D6" s="158"/>
      <c r="E6" s="158"/>
      <c r="F6" s="158"/>
      <c r="G6" s="158"/>
      <c r="H6" s="158"/>
      <c r="I6" s="158"/>
    </row>
    <row r="7" spans="1:9" ht="15" customHeight="1" x14ac:dyDescent="0.25">
      <c r="A7" s="159" t="s">
        <v>100</v>
      </c>
      <c r="B7" s="159"/>
      <c r="C7" s="159"/>
      <c r="D7" s="159"/>
      <c r="E7" s="159"/>
      <c r="F7" s="159"/>
      <c r="G7" s="159"/>
      <c r="H7" s="159"/>
      <c r="I7" s="159"/>
    </row>
    <row r="8" spans="1:9" x14ac:dyDescent="0.25">
      <c r="A8" s="3"/>
    </row>
    <row r="9" spans="1:9" ht="60.75" customHeight="1" x14ac:dyDescent="0.25">
      <c r="A9" s="7" t="s">
        <v>2</v>
      </c>
      <c r="B9" s="7" t="s">
        <v>3</v>
      </c>
      <c r="C9" s="7" t="s">
        <v>4</v>
      </c>
      <c r="D9" s="7" t="s">
        <v>5</v>
      </c>
      <c r="E9" s="7" t="s">
        <v>28</v>
      </c>
      <c r="F9" s="7" t="s">
        <v>29</v>
      </c>
      <c r="G9" s="7" t="s">
        <v>30</v>
      </c>
      <c r="H9" s="7" t="s">
        <v>89</v>
      </c>
      <c r="I9" s="7" t="s">
        <v>90</v>
      </c>
    </row>
    <row r="10" spans="1:9" ht="18.75" customHeight="1" x14ac:dyDescent="0.25">
      <c r="A10" s="136" t="s">
        <v>38</v>
      </c>
      <c r="B10" s="129" t="s">
        <v>54</v>
      </c>
      <c r="C10" s="9" t="s">
        <v>6</v>
      </c>
      <c r="D10" s="48">
        <f>G10+H10+I10+E10+F10</f>
        <v>253298.03276</v>
      </c>
      <c r="E10" s="10">
        <f t="shared" ref="E10:F10" si="0">E11+E12+E13</f>
        <v>34417.57</v>
      </c>
      <c r="F10" s="10">
        <f t="shared" si="0"/>
        <v>30569.8</v>
      </c>
      <c r="G10" s="10">
        <f>G11+G12+G13</f>
        <v>69244.266000000003</v>
      </c>
      <c r="H10" s="10">
        <f t="shared" ref="H10" si="1">H11+H12+H13</f>
        <v>81375.556760000007</v>
      </c>
      <c r="I10" s="10">
        <f>I11+I12+I13</f>
        <v>37690.839999999997</v>
      </c>
    </row>
    <row r="11" spans="1:9" ht="29.25" customHeight="1" x14ac:dyDescent="0.25">
      <c r="A11" s="137"/>
      <c r="B11" s="130"/>
      <c r="C11" s="32" t="s">
        <v>36</v>
      </c>
      <c r="D11" s="6">
        <f>G11+H11+I11+E11+F11</f>
        <v>136547.73476000002</v>
      </c>
      <c r="E11" s="24">
        <f t="shared" ref="E11:F11" si="2">E15+E90+E114+E160</f>
        <v>26691.710000000003</v>
      </c>
      <c r="F11" s="24">
        <f t="shared" si="2"/>
        <v>28537.200000000001</v>
      </c>
      <c r="G11" s="24">
        <f>G15+G90+G114+G160</f>
        <v>31240.805</v>
      </c>
      <c r="H11" s="24">
        <f t="shared" ref="H11:I11" si="3">H15+H90+H114+H160</f>
        <v>25191.55876</v>
      </c>
      <c r="I11" s="24">
        <f t="shared" si="3"/>
        <v>24886.460999999999</v>
      </c>
    </row>
    <row r="12" spans="1:9" ht="18" customHeight="1" x14ac:dyDescent="0.25">
      <c r="A12" s="137"/>
      <c r="B12" s="130"/>
      <c r="C12" s="32" t="s">
        <v>26</v>
      </c>
      <c r="D12" s="6">
        <f>G12+H12+I12+E12+F12</f>
        <v>116750.29800000001</v>
      </c>
      <c r="E12" s="24">
        <f>E16+E161+E91+E115</f>
        <v>7725.86</v>
      </c>
      <c r="F12" s="24">
        <f t="shared" ref="F12" si="4">F16+F161+F91+F115</f>
        <v>2032.6</v>
      </c>
      <c r="G12" s="24">
        <f>G16+G161+G91+G115</f>
        <v>38003.460999999996</v>
      </c>
      <c r="H12" s="24">
        <f t="shared" ref="H12:I12" si="5">H16+H161+H91+H115</f>
        <v>56183.998</v>
      </c>
      <c r="I12" s="24">
        <f t="shared" si="5"/>
        <v>12804.379000000001</v>
      </c>
    </row>
    <row r="13" spans="1:9" ht="18" customHeight="1" x14ac:dyDescent="0.25">
      <c r="A13" s="138"/>
      <c r="B13" s="131"/>
      <c r="C13" s="32" t="s">
        <v>23</v>
      </c>
      <c r="D13" s="6">
        <f>G13+H13+I13+E13+F13</f>
        <v>0</v>
      </c>
      <c r="E13" s="14">
        <f t="shared" ref="E13:F13" si="6">E116</f>
        <v>0</v>
      </c>
      <c r="F13" s="14">
        <f t="shared" si="6"/>
        <v>0</v>
      </c>
      <c r="G13" s="14">
        <f>G116</f>
        <v>0</v>
      </c>
      <c r="H13" s="14">
        <f t="shared" ref="H13:I13" si="7">H116</f>
        <v>0</v>
      </c>
      <c r="I13" s="14">
        <f t="shared" si="7"/>
        <v>0</v>
      </c>
    </row>
    <row r="14" spans="1:9" ht="17.25" customHeight="1" x14ac:dyDescent="0.25">
      <c r="A14" s="129" t="s">
        <v>7</v>
      </c>
      <c r="B14" s="129" t="s">
        <v>73</v>
      </c>
      <c r="C14" s="13" t="s">
        <v>6</v>
      </c>
      <c r="D14" s="6">
        <f t="shared" ref="D14:D127" si="8">G14+H14+I14+E14+F14</f>
        <v>138700.18700000001</v>
      </c>
      <c r="E14" s="16">
        <f>E15+E16</f>
        <v>27128.02</v>
      </c>
      <c r="F14" s="16">
        <f>F15+F16</f>
        <v>23401.21</v>
      </c>
      <c r="G14" s="16">
        <f t="shared" ref="G14:I14" si="9">G15+G16</f>
        <v>37256.442999999999</v>
      </c>
      <c r="H14" s="16">
        <f t="shared" si="9"/>
        <v>24516.962</v>
      </c>
      <c r="I14" s="16">
        <f t="shared" si="9"/>
        <v>26397.552</v>
      </c>
    </row>
    <row r="15" spans="1:9" ht="27.75" customHeight="1" x14ac:dyDescent="0.25">
      <c r="A15" s="130"/>
      <c r="B15" s="130"/>
      <c r="C15" s="52" t="s">
        <v>36</v>
      </c>
      <c r="D15" s="6">
        <f t="shared" si="8"/>
        <v>116043.87699999999</v>
      </c>
      <c r="E15" s="16">
        <f>E18+E68+E20+E35+E53</f>
        <v>21369.15</v>
      </c>
      <c r="F15" s="16">
        <f t="shared" ref="F15:I15" si="10">F18+F68+F20+F35+F53</f>
        <v>21368.61</v>
      </c>
      <c r="G15" s="16">
        <f t="shared" si="10"/>
        <v>24212.768</v>
      </c>
      <c r="H15" s="16">
        <f t="shared" si="10"/>
        <v>24516.962</v>
      </c>
      <c r="I15" s="16">
        <f t="shared" si="10"/>
        <v>24576.386999999999</v>
      </c>
    </row>
    <row r="16" spans="1:9" ht="16.5" customHeight="1" x14ac:dyDescent="0.25">
      <c r="A16" s="131"/>
      <c r="B16" s="131"/>
      <c r="C16" s="59" t="s">
        <v>26</v>
      </c>
      <c r="D16" s="6">
        <f t="shared" si="8"/>
        <v>22656.309999999998</v>
      </c>
      <c r="E16" s="16">
        <f>E69+E76+E88+E36+E54</f>
        <v>5758.87</v>
      </c>
      <c r="F16" s="16">
        <f>F69+F88</f>
        <v>2032.6</v>
      </c>
      <c r="G16" s="16">
        <f>G69+G88</f>
        <v>13043.674999999999</v>
      </c>
      <c r="H16" s="16">
        <f t="shared" ref="H16:I16" si="11">H69+H88</f>
        <v>0</v>
      </c>
      <c r="I16" s="16">
        <f t="shared" si="11"/>
        <v>1821.165</v>
      </c>
    </row>
    <row r="17" spans="1:9" ht="18" customHeight="1" x14ac:dyDescent="0.25">
      <c r="A17" s="135" t="s">
        <v>110</v>
      </c>
      <c r="B17" s="157" t="s">
        <v>77</v>
      </c>
      <c r="C17" s="15" t="s">
        <v>6</v>
      </c>
      <c r="D17" s="6">
        <f t="shared" si="8"/>
        <v>40448.436999999998</v>
      </c>
      <c r="E17" s="24">
        <f>E18</f>
        <v>6309.79</v>
      </c>
      <c r="F17" s="24">
        <f t="shared" ref="F17:I17" si="12">F18</f>
        <v>7234.9</v>
      </c>
      <c r="G17" s="24">
        <f t="shared" si="12"/>
        <v>8595.7469999999994</v>
      </c>
      <c r="H17" s="24">
        <f t="shared" si="12"/>
        <v>9154</v>
      </c>
      <c r="I17" s="24">
        <f t="shared" si="12"/>
        <v>9154</v>
      </c>
    </row>
    <row r="18" spans="1:9" ht="26.25" customHeight="1" x14ac:dyDescent="0.25">
      <c r="A18" s="135"/>
      <c r="B18" s="157"/>
      <c r="C18" s="52" t="s">
        <v>36</v>
      </c>
      <c r="D18" s="6">
        <f t="shared" si="8"/>
        <v>40448.436999999998</v>
      </c>
      <c r="E18" s="24">
        <v>6309.79</v>
      </c>
      <c r="F18" s="40">
        <v>7234.9</v>
      </c>
      <c r="G18" s="24">
        <f>8595.747</f>
        <v>8595.7469999999994</v>
      </c>
      <c r="H18" s="40">
        <v>9154</v>
      </c>
      <c r="I18" s="24">
        <v>9154</v>
      </c>
    </row>
    <row r="19" spans="1:9" ht="18" customHeight="1" x14ac:dyDescent="0.25">
      <c r="A19" s="123" t="s">
        <v>111</v>
      </c>
      <c r="B19" s="123" t="s">
        <v>64</v>
      </c>
      <c r="C19" s="23" t="s">
        <v>6</v>
      </c>
      <c r="D19" s="24">
        <f t="shared" si="8"/>
        <v>46859.451999999997</v>
      </c>
      <c r="E19" s="24">
        <f>E20+E21</f>
        <v>8870.43</v>
      </c>
      <c r="F19" s="24">
        <f>F20+F21</f>
        <v>8979.56</v>
      </c>
      <c r="G19" s="24">
        <f t="shared" ref="G19:I19" si="13">G20+G21</f>
        <v>8886</v>
      </c>
      <c r="H19" s="24">
        <f t="shared" si="13"/>
        <v>10061.732</v>
      </c>
      <c r="I19" s="24">
        <f t="shared" si="13"/>
        <v>10061.73</v>
      </c>
    </row>
    <row r="20" spans="1:9" ht="26.25" customHeight="1" x14ac:dyDescent="0.25">
      <c r="A20" s="124"/>
      <c r="B20" s="124"/>
      <c r="C20" s="57" t="s">
        <v>36</v>
      </c>
      <c r="D20" s="24">
        <f t="shared" si="8"/>
        <v>46859.451999999997</v>
      </c>
      <c r="E20" s="24">
        <f>E23+E26+E29+E32</f>
        <v>8870.43</v>
      </c>
      <c r="F20" s="24">
        <f>F23+F26+F29+F32</f>
        <v>8979.56</v>
      </c>
      <c r="G20" s="24">
        <f>G23+G26+G29+G32</f>
        <v>8886</v>
      </c>
      <c r="H20" s="24">
        <f>H23+H26+H29+H32</f>
        <v>10061.732</v>
      </c>
      <c r="I20" s="24">
        <f>I23+I26+I29+I32</f>
        <v>10061.73</v>
      </c>
    </row>
    <row r="21" spans="1:9" ht="18.75" customHeight="1" x14ac:dyDescent="0.25">
      <c r="A21" s="125"/>
      <c r="B21" s="125"/>
      <c r="C21" s="57" t="s">
        <v>24</v>
      </c>
      <c r="D21" s="24">
        <f t="shared" si="8"/>
        <v>0</v>
      </c>
      <c r="E21" s="24">
        <f>E24+E27+E30+E33</f>
        <v>0</v>
      </c>
      <c r="F21" s="24">
        <f>F24+F27+F30+F33</f>
        <v>0</v>
      </c>
      <c r="G21" s="24">
        <f t="shared" ref="G21:I21" si="14">G24+G27+G30+G33</f>
        <v>0</v>
      </c>
      <c r="H21" s="24">
        <f t="shared" si="14"/>
        <v>0</v>
      </c>
      <c r="I21" s="24">
        <f t="shared" si="14"/>
        <v>0</v>
      </c>
    </row>
    <row r="22" spans="1:9" ht="17.25" customHeight="1" x14ac:dyDescent="0.25">
      <c r="A22" s="126" t="s">
        <v>112</v>
      </c>
      <c r="B22" s="123" t="s">
        <v>64</v>
      </c>
      <c r="C22" s="23" t="s">
        <v>6</v>
      </c>
      <c r="D22" s="24">
        <f t="shared" si="8"/>
        <v>27715.772999999997</v>
      </c>
      <c r="E22" s="24">
        <f>E23+E24</f>
        <v>5216.71</v>
      </c>
      <c r="F22" s="24">
        <f t="shared" ref="F22:I22" si="15">F23+F24</f>
        <v>5362.71</v>
      </c>
      <c r="G22" s="24">
        <f t="shared" si="15"/>
        <v>5506.1710000000003</v>
      </c>
      <c r="H22" s="24">
        <f t="shared" si="15"/>
        <v>5815.0919999999996</v>
      </c>
      <c r="I22" s="24">
        <f t="shared" si="15"/>
        <v>5815.09</v>
      </c>
    </row>
    <row r="23" spans="1:9" ht="25.5" customHeight="1" x14ac:dyDescent="0.25">
      <c r="A23" s="127"/>
      <c r="B23" s="124"/>
      <c r="C23" s="57" t="s">
        <v>36</v>
      </c>
      <c r="D23" s="24">
        <f t="shared" si="8"/>
        <v>27715.772999999997</v>
      </c>
      <c r="E23" s="24">
        <v>5216.71</v>
      </c>
      <c r="F23" s="24">
        <v>5362.71</v>
      </c>
      <c r="G23" s="24">
        <v>5506.1710000000003</v>
      </c>
      <c r="H23" s="24">
        <v>5815.0919999999996</v>
      </c>
      <c r="I23" s="24">
        <v>5815.09</v>
      </c>
    </row>
    <row r="24" spans="1:9" ht="15.75" customHeight="1" x14ac:dyDescent="0.25">
      <c r="A24" s="128"/>
      <c r="B24" s="125"/>
      <c r="C24" s="57" t="s">
        <v>24</v>
      </c>
      <c r="D24" s="24">
        <f t="shared" si="8"/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ht="16.5" customHeight="1" x14ac:dyDescent="0.25">
      <c r="A25" s="123" t="s">
        <v>113</v>
      </c>
      <c r="B25" s="123" t="s">
        <v>64</v>
      </c>
      <c r="C25" s="23" t="s">
        <v>6</v>
      </c>
      <c r="D25" s="24">
        <f t="shared" si="8"/>
        <v>8346.8670000000002</v>
      </c>
      <c r="E25" s="24">
        <f>E26+E27</f>
        <v>1572.23</v>
      </c>
      <c r="F25" s="24">
        <f t="shared" ref="F25:I25" si="16">F26+F27</f>
        <v>1609.24</v>
      </c>
      <c r="G25" s="24">
        <f t="shared" si="16"/>
        <v>1659.117</v>
      </c>
      <c r="H25" s="24">
        <f t="shared" si="16"/>
        <v>1753.14</v>
      </c>
      <c r="I25" s="24">
        <f t="shared" si="16"/>
        <v>1753.14</v>
      </c>
    </row>
    <row r="26" spans="1:9" ht="27" customHeight="1" x14ac:dyDescent="0.25">
      <c r="A26" s="124"/>
      <c r="B26" s="124"/>
      <c r="C26" s="57" t="s">
        <v>36</v>
      </c>
      <c r="D26" s="24">
        <f t="shared" si="8"/>
        <v>8346.8670000000002</v>
      </c>
      <c r="E26" s="24">
        <v>1572.23</v>
      </c>
      <c r="F26" s="24">
        <v>1609.24</v>
      </c>
      <c r="G26" s="24">
        <v>1659.117</v>
      </c>
      <c r="H26" s="24">
        <v>1753.14</v>
      </c>
      <c r="I26" s="24">
        <v>1753.14</v>
      </c>
    </row>
    <row r="27" spans="1:9" ht="18" customHeight="1" x14ac:dyDescent="0.25">
      <c r="A27" s="125"/>
      <c r="B27" s="125"/>
      <c r="C27" s="57" t="s">
        <v>24</v>
      </c>
      <c r="D27" s="24">
        <f t="shared" si="8"/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ht="18.75" customHeight="1" x14ac:dyDescent="0.25">
      <c r="A28" s="123" t="s">
        <v>114</v>
      </c>
      <c r="B28" s="123" t="s">
        <v>64</v>
      </c>
      <c r="C28" s="23" t="s">
        <v>6</v>
      </c>
      <c r="D28" s="24">
        <f t="shared" si="8"/>
        <v>10759.812</v>
      </c>
      <c r="E28" s="24">
        <f>E29+E30</f>
        <v>2058.66</v>
      </c>
      <c r="F28" s="24">
        <f t="shared" ref="F28:I28" si="17">F29+F30</f>
        <v>1993.44</v>
      </c>
      <c r="G28" s="24">
        <f t="shared" si="17"/>
        <v>1720.712</v>
      </c>
      <c r="H28" s="24">
        <f t="shared" si="17"/>
        <v>2493.5</v>
      </c>
      <c r="I28" s="24">
        <f t="shared" si="17"/>
        <v>2493.5</v>
      </c>
    </row>
    <row r="29" spans="1:9" ht="27" customHeight="1" x14ac:dyDescent="0.25">
      <c r="A29" s="124"/>
      <c r="B29" s="124"/>
      <c r="C29" s="57" t="s">
        <v>36</v>
      </c>
      <c r="D29" s="24">
        <f t="shared" si="8"/>
        <v>10759.812</v>
      </c>
      <c r="E29" s="24">
        <v>2058.66</v>
      </c>
      <c r="F29" s="24">
        <v>1993.44</v>
      </c>
      <c r="G29" s="24">
        <v>1720.712</v>
      </c>
      <c r="H29" s="24">
        <v>2493.5</v>
      </c>
      <c r="I29" s="24">
        <v>2493.5</v>
      </c>
    </row>
    <row r="30" spans="1:9" ht="15.75" customHeight="1" x14ac:dyDescent="0.25">
      <c r="A30" s="125"/>
      <c r="B30" s="125"/>
      <c r="C30" s="57" t="s">
        <v>24</v>
      </c>
      <c r="D30" s="24">
        <f t="shared" si="8"/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ht="15.75" customHeight="1" x14ac:dyDescent="0.25">
      <c r="A31" s="123" t="s">
        <v>115</v>
      </c>
      <c r="B31" s="123" t="s">
        <v>64</v>
      </c>
      <c r="C31" s="23" t="s">
        <v>6</v>
      </c>
      <c r="D31" s="24">
        <f t="shared" si="8"/>
        <v>37</v>
      </c>
      <c r="E31" s="24">
        <f>E32+E33</f>
        <v>22.83</v>
      </c>
      <c r="F31" s="24">
        <f t="shared" ref="F31:I31" si="18">F32+F33</f>
        <v>14.17</v>
      </c>
      <c r="G31" s="24">
        <f t="shared" si="18"/>
        <v>0</v>
      </c>
      <c r="H31" s="24">
        <f t="shared" si="18"/>
        <v>0</v>
      </c>
      <c r="I31" s="24">
        <f t="shared" si="18"/>
        <v>0</v>
      </c>
    </row>
    <row r="32" spans="1:9" ht="26.25" customHeight="1" x14ac:dyDescent="0.25">
      <c r="A32" s="124"/>
      <c r="B32" s="124"/>
      <c r="C32" s="57" t="s">
        <v>36</v>
      </c>
      <c r="D32" s="24">
        <f t="shared" si="8"/>
        <v>37</v>
      </c>
      <c r="E32" s="24">
        <v>22.83</v>
      </c>
      <c r="F32" s="24">
        <v>14.17</v>
      </c>
      <c r="G32" s="24">
        <v>0</v>
      </c>
      <c r="H32" s="24">
        <v>0</v>
      </c>
      <c r="I32" s="24">
        <v>0</v>
      </c>
    </row>
    <row r="33" spans="1:9" ht="15.75" customHeight="1" x14ac:dyDescent="0.25">
      <c r="A33" s="125"/>
      <c r="B33" s="125"/>
      <c r="C33" s="57" t="s">
        <v>24</v>
      </c>
      <c r="D33" s="24">
        <f t="shared" si="8"/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ht="14.25" customHeight="1" x14ac:dyDescent="0.25">
      <c r="A34" s="123" t="s">
        <v>116</v>
      </c>
      <c r="B34" s="123" t="s">
        <v>94</v>
      </c>
      <c r="C34" s="23" t="s">
        <v>6</v>
      </c>
      <c r="D34" s="24">
        <f t="shared" si="8"/>
        <v>30141.409</v>
      </c>
      <c r="E34" s="24">
        <f>E35+E36</f>
        <v>10394.43</v>
      </c>
      <c r="F34" s="24">
        <f t="shared" ref="F34:I34" si="19">F35+F36</f>
        <v>4223.2800000000007</v>
      </c>
      <c r="G34" s="24">
        <f t="shared" si="19"/>
        <v>4921.2390000000005</v>
      </c>
      <c r="H34" s="24">
        <f t="shared" si="19"/>
        <v>5301.23</v>
      </c>
      <c r="I34" s="24">
        <f t="shared" si="19"/>
        <v>5301.23</v>
      </c>
    </row>
    <row r="35" spans="1:9" ht="26.25" customHeight="1" x14ac:dyDescent="0.25">
      <c r="A35" s="124"/>
      <c r="B35" s="124"/>
      <c r="C35" s="57" t="s">
        <v>36</v>
      </c>
      <c r="D35" s="24">
        <f t="shared" si="8"/>
        <v>24407.078999999998</v>
      </c>
      <c r="E35" s="24">
        <f>E38+E41+E44+E50+E47</f>
        <v>4660.1000000000004</v>
      </c>
      <c r="F35" s="24">
        <f>F38+F41+F44+F50+F47</f>
        <v>4223.2800000000007</v>
      </c>
      <c r="G35" s="24">
        <f>G38+G41+G44+G50</f>
        <v>4921.2390000000005</v>
      </c>
      <c r="H35" s="24">
        <f>H38+H41+H44+H50</f>
        <v>5301.23</v>
      </c>
      <c r="I35" s="24">
        <f>I38+I41+I44+I50</f>
        <v>5301.23</v>
      </c>
    </row>
    <row r="36" spans="1:9" ht="17.25" customHeight="1" x14ac:dyDescent="0.25">
      <c r="A36" s="125"/>
      <c r="B36" s="125"/>
      <c r="C36" s="57" t="s">
        <v>24</v>
      </c>
      <c r="D36" s="24">
        <f t="shared" si="8"/>
        <v>5734.33</v>
      </c>
      <c r="E36" s="24">
        <f>E39+E42+E45+E51+E48</f>
        <v>5734.33</v>
      </c>
      <c r="F36" s="24">
        <f>F39+F42+F45+F51</f>
        <v>0</v>
      </c>
      <c r="G36" s="24">
        <f>G39+G42+G45+G51</f>
        <v>0</v>
      </c>
      <c r="H36" s="24">
        <f>H39+H42+H45+H51+H48</f>
        <v>0</v>
      </c>
      <c r="I36" s="24">
        <f>I39+I42+I45+I51</f>
        <v>0</v>
      </c>
    </row>
    <row r="37" spans="1:9" ht="17.25" customHeight="1" x14ac:dyDescent="0.25">
      <c r="A37" s="123" t="s">
        <v>117</v>
      </c>
      <c r="B37" s="123" t="s">
        <v>94</v>
      </c>
      <c r="C37" s="23" t="s">
        <v>6</v>
      </c>
      <c r="D37" s="24">
        <f t="shared" si="8"/>
        <v>10667.554</v>
      </c>
      <c r="E37" s="24">
        <f>E38</f>
        <v>2001.47</v>
      </c>
      <c r="F37" s="24">
        <f t="shared" ref="F37:I37" si="20">F38+F39</f>
        <v>2042.25</v>
      </c>
      <c r="G37" s="24">
        <f t="shared" si="20"/>
        <v>2224.5940000000001</v>
      </c>
      <c r="H37" s="24">
        <f t="shared" si="20"/>
        <v>2199.62</v>
      </c>
      <c r="I37" s="24">
        <f t="shared" si="20"/>
        <v>2199.62</v>
      </c>
    </row>
    <row r="38" spans="1:9" ht="26.25" customHeight="1" x14ac:dyDescent="0.25">
      <c r="A38" s="124"/>
      <c r="B38" s="124"/>
      <c r="C38" s="57" t="s">
        <v>36</v>
      </c>
      <c r="D38" s="24">
        <f t="shared" si="8"/>
        <v>10667.554</v>
      </c>
      <c r="E38" s="24">
        <v>2001.47</v>
      </c>
      <c r="F38" s="24">
        <v>2042.25</v>
      </c>
      <c r="G38" s="24">
        <v>2224.5940000000001</v>
      </c>
      <c r="H38" s="24">
        <v>2199.62</v>
      </c>
      <c r="I38" s="24">
        <v>2199.62</v>
      </c>
    </row>
    <row r="39" spans="1:9" ht="16.5" customHeight="1" x14ac:dyDescent="0.25">
      <c r="A39" s="125"/>
      <c r="B39" s="125"/>
      <c r="C39" s="57" t="s">
        <v>24</v>
      </c>
      <c r="D39" s="24">
        <f t="shared" si="8"/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</row>
    <row r="40" spans="1:9" ht="17.25" customHeight="1" x14ac:dyDescent="0.25">
      <c r="A40" s="123" t="s">
        <v>118</v>
      </c>
      <c r="B40" s="123" t="s">
        <v>94</v>
      </c>
      <c r="C40" s="23" t="s">
        <v>6</v>
      </c>
      <c r="D40" s="24">
        <f t="shared" si="8"/>
        <v>3203.9320000000002</v>
      </c>
      <c r="E40" s="24">
        <f>E41+E42</f>
        <v>603.24</v>
      </c>
      <c r="F40" s="24">
        <f t="shared" ref="F40" si="21">F41+F42</f>
        <v>615.86</v>
      </c>
      <c r="G40" s="24">
        <f>G41+G42</f>
        <v>666.53200000000004</v>
      </c>
      <c r="H40" s="24">
        <f t="shared" ref="H40:I40" si="22">H41+H42</f>
        <v>659.15</v>
      </c>
      <c r="I40" s="24">
        <f t="shared" si="22"/>
        <v>659.15</v>
      </c>
    </row>
    <row r="41" spans="1:9" ht="26.25" customHeight="1" x14ac:dyDescent="0.25">
      <c r="A41" s="124"/>
      <c r="B41" s="124"/>
      <c r="C41" s="57" t="s">
        <v>36</v>
      </c>
      <c r="D41" s="24">
        <f t="shared" si="8"/>
        <v>3203.9320000000002</v>
      </c>
      <c r="E41" s="24">
        <v>603.24</v>
      </c>
      <c r="F41" s="24">
        <v>615.86</v>
      </c>
      <c r="G41" s="24">
        <v>666.53200000000004</v>
      </c>
      <c r="H41" s="24">
        <v>659.15</v>
      </c>
      <c r="I41" s="24">
        <v>659.15</v>
      </c>
    </row>
    <row r="42" spans="1:9" ht="16.5" customHeight="1" x14ac:dyDescent="0.25">
      <c r="A42" s="125"/>
      <c r="B42" s="125"/>
      <c r="C42" s="57" t="s">
        <v>24</v>
      </c>
      <c r="D42" s="24">
        <f t="shared" si="8"/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</row>
    <row r="43" spans="1:9" ht="16.5" customHeight="1" x14ac:dyDescent="0.25">
      <c r="A43" s="123" t="s">
        <v>119</v>
      </c>
      <c r="B43" s="123" t="s">
        <v>94</v>
      </c>
      <c r="C43" s="23" t="s">
        <v>6</v>
      </c>
      <c r="D43" s="24">
        <f t="shared" si="8"/>
        <v>10334.773000000001</v>
      </c>
      <c r="E43" s="24">
        <f>E44+E45</f>
        <v>1865.37</v>
      </c>
      <c r="F43" s="24">
        <f>F44+F45</f>
        <v>1558</v>
      </c>
      <c r="G43" s="24">
        <f>G44+G45</f>
        <v>2028.8630000000001</v>
      </c>
      <c r="H43" s="24">
        <f t="shared" ref="H43:I43" si="23">H44+H45</f>
        <v>2441.27</v>
      </c>
      <c r="I43" s="24">
        <f t="shared" si="23"/>
        <v>2441.27</v>
      </c>
    </row>
    <row r="44" spans="1:9" ht="26.25" customHeight="1" x14ac:dyDescent="0.25">
      <c r="A44" s="124"/>
      <c r="B44" s="124"/>
      <c r="C44" s="57" t="s">
        <v>36</v>
      </c>
      <c r="D44" s="24">
        <f t="shared" si="8"/>
        <v>10334.773000000001</v>
      </c>
      <c r="E44" s="24">
        <v>1865.37</v>
      </c>
      <c r="F44" s="24">
        <v>1558</v>
      </c>
      <c r="G44" s="24">
        <v>2028.8630000000001</v>
      </c>
      <c r="H44" s="24">
        <v>2441.27</v>
      </c>
      <c r="I44" s="24">
        <v>2441.27</v>
      </c>
    </row>
    <row r="45" spans="1:9" ht="18.75" customHeight="1" x14ac:dyDescent="0.25">
      <c r="A45" s="125"/>
      <c r="B45" s="125"/>
      <c r="C45" s="57" t="s">
        <v>24</v>
      </c>
      <c r="D45" s="24">
        <f t="shared" si="8"/>
        <v>0</v>
      </c>
      <c r="E45" s="24"/>
      <c r="F45" s="24">
        <v>0</v>
      </c>
      <c r="G45" s="24">
        <v>0</v>
      </c>
      <c r="H45" s="24">
        <v>0</v>
      </c>
      <c r="I45" s="24">
        <v>0</v>
      </c>
    </row>
    <row r="46" spans="1:9" ht="17.25" customHeight="1" x14ac:dyDescent="0.25">
      <c r="A46" s="123" t="s">
        <v>120</v>
      </c>
      <c r="B46" s="123" t="s">
        <v>94</v>
      </c>
      <c r="C46" s="23" t="s">
        <v>6</v>
      </c>
      <c r="D46" s="24">
        <f t="shared" si="8"/>
        <v>5911.68</v>
      </c>
      <c r="E46" s="24">
        <f>E47+E48</f>
        <v>5911.68</v>
      </c>
      <c r="F46" s="24">
        <f t="shared" ref="F46:I46" si="24">F47+F48</f>
        <v>0</v>
      </c>
      <c r="G46" s="24">
        <f t="shared" si="24"/>
        <v>0</v>
      </c>
      <c r="H46" s="24">
        <f t="shared" si="24"/>
        <v>0</v>
      </c>
      <c r="I46" s="24">
        <f t="shared" si="24"/>
        <v>0</v>
      </c>
    </row>
    <row r="47" spans="1:9" ht="26.25" customHeight="1" x14ac:dyDescent="0.25">
      <c r="A47" s="124"/>
      <c r="B47" s="124"/>
      <c r="C47" s="57" t="s">
        <v>36</v>
      </c>
      <c r="D47" s="24">
        <f t="shared" si="8"/>
        <v>177.35</v>
      </c>
      <c r="E47" s="24">
        <v>177.35</v>
      </c>
      <c r="F47" s="24">
        <v>0</v>
      </c>
      <c r="G47" s="24">
        <v>0</v>
      </c>
      <c r="H47" s="24">
        <v>0</v>
      </c>
      <c r="I47" s="24">
        <v>0</v>
      </c>
    </row>
    <row r="48" spans="1:9" ht="15.75" customHeight="1" x14ac:dyDescent="0.25">
      <c r="A48" s="125"/>
      <c r="B48" s="125"/>
      <c r="C48" s="57" t="s">
        <v>24</v>
      </c>
      <c r="D48" s="24">
        <f t="shared" si="8"/>
        <v>5734.33</v>
      </c>
      <c r="E48" s="24">
        <v>5734.33</v>
      </c>
      <c r="F48" s="24">
        <v>0</v>
      </c>
      <c r="G48" s="24">
        <v>0</v>
      </c>
      <c r="H48" s="24">
        <v>0</v>
      </c>
      <c r="I48" s="24">
        <v>0</v>
      </c>
    </row>
    <row r="49" spans="1:9" ht="18" customHeight="1" x14ac:dyDescent="0.25">
      <c r="A49" s="123" t="s">
        <v>121</v>
      </c>
      <c r="B49" s="123" t="s">
        <v>94</v>
      </c>
      <c r="C49" s="23" t="s">
        <v>6</v>
      </c>
      <c r="D49" s="24">
        <f t="shared" si="8"/>
        <v>23.47</v>
      </c>
      <c r="E49" s="24">
        <f>E50+E51</f>
        <v>12.67</v>
      </c>
      <c r="F49" s="24">
        <f t="shared" ref="F49:I49" si="25">F50+F51</f>
        <v>7.17</v>
      </c>
      <c r="G49" s="24">
        <f t="shared" si="25"/>
        <v>1.25</v>
      </c>
      <c r="H49" s="24">
        <f t="shared" si="25"/>
        <v>1.19</v>
      </c>
      <c r="I49" s="24">
        <f t="shared" si="25"/>
        <v>1.19</v>
      </c>
    </row>
    <row r="50" spans="1:9" ht="26.25" customHeight="1" x14ac:dyDescent="0.25">
      <c r="A50" s="124"/>
      <c r="B50" s="124"/>
      <c r="C50" s="57" t="s">
        <v>36</v>
      </c>
      <c r="D50" s="24">
        <f t="shared" si="8"/>
        <v>23.47</v>
      </c>
      <c r="E50" s="24">
        <v>12.67</v>
      </c>
      <c r="F50" s="24">
        <v>7.17</v>
      </c>
      <c r="G50" s="24">
        <v>1.25</v>
      </c>
      <c r="H50" s="24">
        <v>1.19</v>
      </c>
      <c r="I50" s="24">
        <v>1.19</v>
      </c>
    </row>
    <row r="51" spans="1:9" ht="15" customHeight="1" x14ac:dyDescent="0.25">
      <c r="A51" s="125"/>
      <c r="B51" s="125"/>
      <c r="C51" s="57" t="s">
        <v>24</v>
      </c>
      <c r="D51" s="24">
        <f t="shared" si="8"/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ht="17.25" customHeight="1" x14ac:dyDescent="0.25">
      <c r="A52" s="123" t="s">
        <v>122</v>
      </c>
      <c r="B52" s="123" t="s">
        <v>78</v>
      </c>
      <c r="C52" s="23" t="s">
        <v>6</v>
      </c>
      <c r="D52" s="24">
        <f t="shared" si="8"/>
        <v>626.44999999999993</v>
      </c>
      <c r="E52" s="24">
        <f>E53+E54</f>
        <v>626.44999999999993</v>
      </c>
      <c r="F52" s="24">
        <f t="shared" ref="F52:I52" si="26">F53+F54</f>
        <v>0</v>
      </c>
      <c r="G52" s="24">
        <f t="shared" si="26"/>
        <v>0</v>
      </c>
      <c r="H52" s="24">
        <f t="shared" si="26"/>
        <v>0</v>
      </c>
      <c r="I52" s="24">
        <f t="shared" si="26"/>
        <v>0</v>
      </c>
    </row>
    <row r="53" spans="1:9" ht="26.25" customHeight="1" x14ac:dyDescent="0.25">
      <c r="A53" s="124"/>
      <c r="B53" s="124"/>
      <c r="C53" s="57" t="s">
        <v>36</v>
      </c>
      <c r="D53" s="24">
        <f t="shared" si="8"/>
        <v>626.44999999999993</v>
      </c>
      <c r="E53" s="24">
        <f>E56+E59+E62+E65</f>
        <v>626.44999999999993</v>
      </c>
      <c r="F53" s="24">
        <f>F56+F59+F62+F65</f>
        <v>0</v>
      </c>
      <c r="G53" s="24">
        <f>G56+G59+G62+G65</f>
        <v>0</v>
      </c>
      <c r="H53" s="24">
        <f>H56+H59+H62+H65</f>
        <v>0</v>
      </c>
      <c r="I53" s="24">
        <f>I56+I59+I62+I65</f>
        <v>0</v>
      </c>
    </row>
    <row r="54" spans="1:9" ht="15.75" customHeight="1" x14ac:dyDescent="0.25">
      <c r="A54" s="125"/>
      <c r="B54" s="125"/>
      <c r="C54" s="57" t="s">
        <v>24</v>
      </c>
      <c r="D54" s="24">
        <f t="shared" si="8"/>
        <v>0</v>
      </c>
      <c r="E54" s="24">
        <f>E57+E60+E63+E66</f>
        <v>0</v>
      </c>
      <c r="F54" s="24">
        <f t="shared" ref="F54:I54" si="27">F57+F60+F63+F66</f>
        <v>0</v>
      </c>
      <c r="G54" s="24">
        <f t="shared" si="27"/>
        <v>0</v>
      </c>
      <c r="H54" s="24">
        <f t="shared" si="27"/>
        <v>0</v>
      </c>
      <c r="I54" s="24">
        <f t="shared" si="27"/>
        <v>0</v>
      </c>
    </row>
    <row r="55" spans="1:9" ht="18" customHeight="1" x14ac:dyDescent="0.25">
      <c r="A55" s="123" t="s">
        <v>123</v>
      </c>
      <c r="B55" s="123" t="s">
        <v>79</v>
      </c>
      <c r="C55" s="23" t="s">
        <v>6</v>
      </c>
      <c r="D55" s="24">
        <f t="shared" si="8"/>
        <v>347.33</v>
      </c>
      <c r="E55" s="24">
        <f>E56+E57</f>
        <v>347.33</v>
      </c>
      <c r="F55" s="24">
        <f t="shared" ref="F55:I55" si="28">F56+F57</f>
        <v>0</v>
      </c>
      <c r="G55" s="24">
        <f t="shared" si="28"/>
        <v>0</v>
      </c>
      <c r="H55" s="24">
        <f t="shared" si="28"/>
        <v>0</v>
      </c>
      <c r="I55" s="24">
        <f t="shared" si="28"/>
        <v>0</v>
      </c>
    </row>
    <row r="56" spans="1:9" ht="26.25" customHeight="1" x14ac:dyDescent="0.25">
      <c r="A56" s="124"/>
      <c r="B56" s="124"/>
      <c r="C56" s="57" t="s">
        <v>36</v>
      </c>
      <c r="D56" s="24">
        <f t="shared" si="8"/>
        <v>347.33</v>
      </c>
      <c r="E56" s="24">
        <v>347.33</v>
      </c>
      <c r="F56" s="24">
        <v>0</v>
      </c>
      <c r="G56" s="24">
        <v>0</v>
      </c>
      <c r="H56" s="24">
        <v>0</v>
      </c>
      <c r="I56" s="24">
        <v>0</v>
      </c>
    </row>
    <row r="57" spans="1:9" ht="18" customHeight="1" x14ac:dyDescent="0.25">
      <c r="A57" s="125"/>
      <c r="B57" s="125"/>
      <c r="C57" s="57" t="s">
        <v>24</v>
      </c>
      <c r="D57" s="24">
        <f t="shared" si="8"/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</row>
    <row r="58" spans="1:9" ht="19.5" customHeight="1" x14ac:dyDescent="0.25">
      <c r="A58" s="123" t="s">
        <v>124</v>
      </c>
      <c r="B58" s="123" t="s">
        <v>78</v>
      </c>
      <c r="C58" s="23" t="s">
        <v>6</v>
      </c>
      <c r="D58" s="24">
        <f t="shared" si="8"/>
        <v>104.89</v>
      </c>
      <c r="E58" s="24">
        <f>E59+E60</f>
        <v>104.89</v>
      </c>
      <c r="F58" s="24">
        <f t="shared" ref="F58:I58" si="29">F59+F60</f>
        <v>0</v>
      </c>
      <c r="G58" s="24">
        <f t="shared" si="29"/>
        <v>0</v>
      </c>
      <c r="H58" s="24">
        <f t="shared" si="29"/>
        <v>0</v>
      </c>
      <c r="I58" s="24">
        <f t="shared" si="29"/>
        <v>0</v>
      </c>
    </row>
    <row r="59" spans="1:9" ht="26.25" customHeight="1" x14ac:dyDescent="0.25">
      <c r="A59" s="124"/>
      <c r="B59" s="124"/>
      <c r="C59" s="57" t="s">
        <v>36</v>
      </c>
      <c r="D59" s="24">
        <f t="shared" si="8"/>
        <v>104.89</v>
      </c>
      <c r="E59" s="24">
        <v>104.89</v>
      </c>
      <c r="F59" s="24">
        <v>0</v>
      </c>
      <c r="G59" s="24">
        <v>0</v>
      </c>
      <c r="H59" s="24">
        <v>0</v>
      </c>
      <c r="I59" s="24">
        <v>0</v>
      </c>
    </row>
    <row r="60" spans="1:9" ht="16.5" customHeight="1" x14ac:dyDescent="0.25">
      <c r="A60" s="125"/>
      <c r="B60" s="125"/>
      <c r="C60" s="57" t="s">
        <v>24</v>
      </c>
      <c r="D60" s="24">
        <f t="shared" si="8"/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</row>
    <row r="61" spans="1:9" ht="18.75" customHeight="1" x14ac:dyDescent="0.25">
      <c r="A61" s="123" t="s">
        <v>125</v>
      </c>
      <c r="B61" s="123" t="s">
        <v>78</v>
      </c>
      <c r="C61" s="23" t="s">
        <v>6</v>
      </c>
      <c r="D61" s="24">
        <f t="shared" si="8"/>
        <v>168.37</v>
      </c>
      <c r="E61" s="24">
        <f>E62+E63</f>
        <v>168.37</v>
      </c>
      <c r="F61" s="24">
        <f t="shared" ref="F61:I61" si="30">F62+F63</f>
        <v>0</v>
      </c>
      <c r="G61" s="24">
        <f t="shared" si="30"/>
        <v>0</v>
      </c>
      <c r="H61" s="24">
        <f t="shared" si="30"/>
        <v>0</v>
      </c>
      <c r="I61" s="24">
        <f t="shared" si="30"/>
        <v>0</v>
      </c>
    </row>
    <row r="62" spans="1:9" ht="26.25" customHeight="1" x14ac:dyDescent="0.25">
      <c r="A62" s="124"/>
      <c r="B62" s="124"/>
      <c r="C62" s="57" t="s">
        <v>36</v>
      </c>
      <c r="D62" s="24">
        <f t="shared" si="8"/>
        <v>168.37</v>
      </c>
      <c r="E62" s="24">
        <v>168.37</v>
      </c>
      <c r="F62" s="24">
        <v>0</v>
      </c>
      <c r="G62" s="24">
        <v>0</v>
      </c>
      <c r="H62" s="24">
        <v>0</v>
      </c>
      <c r="I62" s="24">
        <v>0</v>
      </c>
    </row>
    <row r="63" spans="1:9" ht="18" customHeight="1" x14ac:dyDescent="0.25">
      <c r="A63" s="125"/>
      <c r="B63" s="125"/>
      <c r="C63" s="57" t="s">
        <v>24</v>
      </c>
      <c r="D63" s="24">
        <f t="shared" si="8"/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</row>
    <row r="64" spans="1:9" ht="15" customHeight="1" x14ac:dyDescent="0.25">
      <c r="A64" s="123" t="s">
        <v>126</v>
      </c>
      <c r="B64" s="123" t="s">
        <v>78</v>
      </c>
      <c r="C64" s="23" t="s">
        <v>6</v>
      </c>
      <c r="D64" s="24">
        <f t="shared" si="8"/>
        <v>5.86</v>
      </c>
      <c r="E64" s="24">
        <f>E65+E66</f>
        <v>5.86</v>
      </c>
      <c r="F64" s="24">
        <f t="shared" ref="F64:I64" si="31">F65+F66</f>
        <v>0</v>
      </c>
      <c r="G64" s="24">
        <f t="shared" si="31"/>
        <v>0</v>
      </c>
      <c r="H64" s="24">
        <f t="shared" si="31"/>
        <v>0</v>
      </c>
      <c r="I64" s="24">
        <f t="shared" si="31"/>
        <v>0</v>
      </c>
    </row>
    <row r="65" spans="1:9" ht="26.25" customHeight="1" x14ac:dyDescent="0.25">
      <c r="A65" s="124"/>
      <c r="B65" s="124"/>
      <c r="C65" s="57" t="s">
        <v>36</v>
      </c>
      <c r="D65" s="24">
        <f t="shared" si="8"/>
        <v>5.86</v>
      </c>
      <c r="E65" s="24">
        <v>5.86</v>
      </c>
      <c r="F65" s="24">
        <v>0</v>
      </c>
      <c r="G65" s="24">
        <v>0</v>
      </c>
      <c r="H65" s="24">
        <v>0</v>
      </c>
      <c r="I65" s="24">
        <v>0</v>
      </c>
    </row>
    <row r="66" spans="1:9" ht="17.25" customHeight="1" x14ac:dyDescent="0.25">
      <c r="A66" s="125"/>
      <c r="B66" s="125"/>
      <c r="C66" s="57" t="s">
        <v>24</v>
      </c>
      <c r="D66" s="24">
        <f t="shared" si="8"/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</row>
    <row r="67" spans="1:9" ht="19.5" customHeight="1" x14ac:dyDescent="0.25">
      <c r="A67" s="129" t="s">
        <v>127</v>
      </c>
      <c r="B67" s="129" t="s">
        <v>98</v>
      </c>
      <c r="C67" s="68" t="s">
        <v>6</v>
      </c>
      <c r="D67" s="6">
        <f t="shared" si="8"/>
        <v>20624.438999999998</v>
      </c>
      <c r="E67" s="24">
        <f>E68+E69</f>
        <v>926.91999999999985</v>
      </c>
      <c r="F67" s="24">
        <f>F68+F69</f>
        <v>2963.4700000000003</v>
      </c>
      <c r="G67" s="24">
        <f>G68+G69</f>
        <v>14853.456999999999</v>
      </c>
      <c r="H67" s="24">
        <f t="shared" ref="H67:I67" si="32">H68+H69</f>
        <v>0</v>
      </c>
      <c r="I67" s="24">
        <f t="shared" si="32"/>
        <v>1880.5919999999999</v>
      </c>
    </row>
    <row r="68" spans="1:9" ht="29.25" customHeight="1" x14ac:dyDescent="0.25">
      <c r="A68" s="130"/>
      <c r="B68" s="130"/>
      <c r="C68" s="70" t="s">
        <v>36</v>
      </c>
      <c r="D68" s="6">
        <f t="shared" si="8"/>
        <v>3702.4589999999998</v>
      </c>
      <c r="E68" s="24">
        <f>E75+E87+E71+E72</f>
        <v>902.37999999999988</v>
      </c>
      <c r="F68" s="24">
        <f>F75+F87+F71+F72+F78+F81</f>
        <v>930.87000000000012</v>
      </c>
      <c r="G68" s="24">
        <f>G75+G87+G71+G72+G78+G81+G84</f>
        <v>1809.7819999999999</v>
      </c>
      <c r="H68" s="24">
        <f t="shared" ref="H68:I68" si="33">H75+H87+H71+H72+H78+H81+H84</f>
        <v>0</v>
      </c>
      <c r="I68" s="24">
        <f t="shared" si="33"/>
        <v>59.427</v>
      </c>
    </row>
    <row r="69" spans="1:9" ht="17.25" customHeight="1" x14ac:dyDescent="0.25">
      <c r="A69" s="131"/>
      <c r="B69" s="131"/>
      <c r="C69" s="70" t="s">
        <v>26</v>
      </c>
      <c r="D69" s="6">
        <f t="shared" si="8"/>
        <v>16921.98</v>
      </c>
      <c r="E69" s="24">
        <f>E73</f>
        <v>24.54</v>
      </c>
      <c r="F69" s="24">
        <f>F73+F79</f>
        <v>2032.6</v>
      </c>
      <c r="G69" s="24">
        <f>G73+G79+G85</f>
        <v>13043.674999999999</v>
      </c>
      <c r="H69" s="24">
        <f t="shared" ref="H69" si="34">H73+H79+H85</f>
        <v>0</v>
      </c>
      <c r="I69" s="24">
        <f>I73+I79+I85</f>
        <v>1821.165</v>
      </c>
    </row>
    <row r="70" spans="1:9" ht="17.25" customHeight="1" x14ac:dyDescent="0.25">
      <c r="A70" s="129" t="s">
        <v>128</v>
      </c>
      <c r="B70" s="129" t="s">
        <v>53</v>
      </c>
      <c r="C70" s="68" t="s">
        <v>6</v>
      </c>
      <c r="D70" s="6">
        <f t="shared" si="8"/>
        <v>340.964</v>
      </c>
      <c r="E70" s="24">
        <f>E71+E73+E72</f>
        <v>172.82</v>
      </c>
      <c r="F70" s="24">
        <f t="shared" ref="F70:I70" si="35">F71</f>
        <v>128.18</v>
      </c>
      <c r="G70" s="24">
        <f t="shared" si="35"/>
        <v>39.963999999999999</v>
      </c>
      <c r="H70" s="24">
        <f t="shared" si="35"/>
        <v>0</v>
      </c>
      <c r="I70" s="24">
        <f t="shared" si="35"/>
        <v>0</v>
      </c>
    </row>
    <row r="71" spans="1:9" ht="29.25" customHeight="1" x14ac:dyDescent="0.25">
      <c r="A71" s="130"/>
      <c r="B71" s="130"/>
      <c r="C71" s="70" t="s">
        <v>36</v>
      </c>
      <c r="D71" s="6">
        <f t="shared" si="8"/>
        <v>315.66399999999999</v>
      </c>
      <c r="E71" s="24">
        <v>147.52000000000001</v>
      </c>
      <c r="F71" s="24">
        <v>128.18</v>
      </c>
      <c r="G71" s="24">
        <v>39.963999999999999</v>
      </c>
      <c r="H71" s="24">
        <v>0</v>
      </c>
      <c r="I71" s="24">
        <v>0</v>
      </c>
    </row>
    <row r="72" spans="1:9" ht="42.75" customHeight="1" x14ac:dyDescent="0.25">
      <c r="A72" s="130"/>
      <c r="B72" s="130"/>
      <c r="C72" s="70" t="s">
        <v>49</v>
      </c>
      <c r="D72" s="6">
        <f t="shared" si="8"/>
        <v>0.76</v>
      </c>
      <c r="E72" s="24">
        <v>0.76</v>
      </c>
      <c r="F72" s="24">
        <v>0</v>
      </c>
      <c r="G72" s="6">
        <v>0</v>
      </c>
      <c r="H72" s="24">
        <v>0</v>
      </c>
      <c r="I72" s="6">
        <v>0</v>
      </c>
    </row>
    <row r="73" spans="1:9" ht="21.75" customHeight="1" x14ac:dyDescent="0.25">
      <c r="A73" s="131"/>
      <c r="B73" s="131"/>
      <c r="C73" s="70" t="s">
        <v>26</v>
      </c>
      <c r="D73" s="6">
        <f t="shared" si="8"/>
        <v>24.54</v>
      </c>
      <c r="E73" s="24">
        <v>24.54</v>
      </c>
      <c r="F73" s="24">
        <v>0</v>
      </c>
      <c r="G73" s="6">
        <v>0</v>
      </c>
      <c r="H73" s="24">
        <v>0</v>
      </c>
      <c r="I73" s="6">
        <v>0</v>
      </c>
    </row>
    <row r="74" spans="1:9" ht="18.75" customHeight="1" x14ac:dyDescent="0.25">
      <c r="A74" s="129" t="s">
        <v>129</v>
      </c>
      <c r="B74" s="129" t="s">
        <v>68</v>
      </c>
      <c r="C74" s="68" t="s">
        <v>6</v>
      </c>
      <c r="D74" s="6">
        <f t="shared" si="8"/>
        <v>1322.5120000000002</v>
      </c>
      <c r="E74" s="24">
        <f>E75+E76</f>
        <v>460.7</v>
      </c>
      <c r="F74" s="24">
        <f>F75+F76</f>
        <v>469.61</v>
      </c>
      <c r="G74" s="24">
        <f t="shared" ref="G74:I74" si="36">G75</f>
        <v>392.202</v>
      </c>
      <c r="H74" s="24">
        <f>H75+H76</f>
        <v>0</v>
      </c>
      <c r="I74" s="24">
        <f t="shared" si="36"/>
        <v>0</v>
      </c>
    </row>
    <row r="75" spans="1:9" ht="28.5" customHeight="1" x14ac:dyDescent="0.25">
      <c r="A75" s="130"/>
      <c r="B75" s="130"/>
      <c r="C75" s="70" t="s">
        <v>36</v>
      </c>
      <c r="D75" s="6">
        <f t="shared" si="8"/>
        <v>1322.5120000000002</v>
      </c>
      <c r="E75" s="24">
        <v>460.7</v>
      </c>
      <c r="F75" s="24">
        <v>469.61</v>
      </c>
      <c r="G75" s="24">
        <v>392.202</v>
      </c>
      <c r="H75" s="24">
        <v>0</v>
      </c>
      <c r="I75" s="24">
        <v>0</v>
      </c>
    </row>
    <row r="76" spans="1:9" ht="18" customHeight="1" x14ac:dyDescent="0.25">
      <c r="A76" s="131"/>
      <c r="B76" s="131"/>
      <c r="C76" s="70" t="s">
        <v>26</v>
      </c>
      <c r="D76" s="6">
        <f t="shared" si="8"/>
        <v>0</v>
      </c>
      <c r="E76" s="14">
        <f>E79+E82</f>
        <v>0</v>
      </c>
      <c r="F76" s="24">
        <v>0</v>
      </c>
      <c r="G76" s="6">
        <v>0</v>
      </c>
      <c r="H76" s="24">
        <v>0</v>
      </c>
      <c r="I76" s="6">
        <v>0</v>
      </c>
    </row>
    <row r="77" spans="1:9" ht="16.5" customHeight="1" x14ac:dyDescent="0.25">
      <c r="A77" s="123" t="s">
        <v>130</v>
      </c>
      <c r="B77" s="123" t="s">
        <v>64</v>
      </c>
      <c r="C77" s="23" t="s">
        <v>6</v>
      </c>
      <c r="D77" s="6">
        <f t="shared" si="8"/>
        <v>2095.46</v>
      </c>
      <c r="E77" s="24">
        <f>E78+E79</f>
        <v>0</v>
      </c>
      <c r="F77" s="24">
        <f>F78+F79</f>
        <v>2095.46</v>
      </c>
      <c r="G77" s="24">
        <f t="shared" ref="G77:I77" si="37">G78+G79</f>
        <v>0</v>
      </c>
      <c r="H77" s="24">
        <f>H78+H79</f>
        <v>0</v>
      </c>
      <c r="I77" s="24">
        <f t="shared" si="37"/>
        <v>0</v>
      </c>
    </row>
    <row r="78" spans="1:9" ht="27.75" customHeight="1" x14ac:dyDescent="0.25">
      <c r="A78" s="124"/>
      <c r="B78" s="124"/>
      <c r="C78" s="57" t="s">
        <v>49</v>
      </c>
      <c r="D78" s="6">
        <f t="shared" si="8"/>
        <v>62.86</v>
      </c>
      <c r="E78" s="24">
        <v>0</v>
      </c>
      <c r="F78" s="24">
        <v>62.86</v>
      </c>
      <c r="G78" s="24">
        <v>0</v>
      </c>
      <c r="H78" s="24">
        <v>0</v>
      </c>
      <c r="I78" s="24">
        <v>0</v>
      </c>
    </row>
    <row r="79" spans="1:9" ht="15" customHeight="1" x14ac:dyDescent="0.25">
      <c r="A79" s="125"/>
      <c r="B79" s="125"/>
      <c r="C79" s="57" t="s">
        <v>24</v>
      </c>
      <c r="D79" s="6">
        <f t="shared" si="8"/>
        <v>2032.6</v>
      </c>
      <c r="E79" s="24">
        <v>0</v>
      </c>
      <c r="F79" s="108">
        <v>2032.6</v>
      </c>
      <c r="G79" s="24">
        <v>0</v>
      </c>
      <c r="H79" s="108">
        <v>0</v>
      </c>
      <c r="I79" s="24">
        <v>0</v>
      </c>
    </row>
    <row r="80" spans="1:9" ht="18" customHeight="1" x14ac:dyDescent="0.25">
      <c r="A80" s="123" t="s">
        <v>131</v>
      </c>
      <c r="B80" s="123" t="s">
        <v>64</v>
      </c>
      <c r="C80" s="23" t="s">
        <v>6</v>
      </c>
      <c r="D80" s="6">
        <f t="shared" si="8"/>
        <v>91.34</v>
      </c>
      <c r="E80" s="24">
        <f>E81+E82</f>
        <v>0</v>
      </c>
      <c r="F80" s="24">
        <f t="shared" ref="F80:G80" si="38">F81+F82</f>
        <v>91.34</v>
      </c>
      <c r="G80" s="24">
        <f t="shared" si="38"/>
        <v>0</v>
      </c>
      <c r="H80" s="24">
        <f t="shared" ref="H80:I80" si="39">H81+H82</f>
        <v>0</v>
      </c>
      <c r="I80" s="24">
        <f t="shared" si="39"/>
        <v>0</v>
      </c>
    </row>
    <row r="81" spans="1:9" ht="29.25" customHeight="1" x14ac:dyDescent="0.25">
      <c r="A81" s="124"/>
      <c r="B81" s="124"/>
      <c r="C81" s="57" t="s">
        <v>36</v>
      </c>
      <c r="D81" s="6">
        <f t="shared" si="8"/>
        <v>91.34</v>
      </c>
      <c r="E81" s="24">
        <v>0</v>
      </c>
      <c r="F81" s="24">
        <v>91.34</v>
      </c>
      <c r="G81" s="24">
        <v>0</v>
      </c>
      <c r="H81" s="24">
        <v>0</v>
      </c>
      <c r="I81" s="24">
        <v>0</v>
      </c>
    </row>
    <row r="82" spans="1:9" ht="18.75" customHeight="1" x14ac:dyDescent="0.25">
      <c r="A82" s="125"/>
      <c r="B82" s="125"/>
      <c r="C82" s="57" t="s">
        <v>24</v>
      </c>
      <c r="D82" s="6">
        <f t="shared" si="8"/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</row>
    <row r="83" spans="1:9" ht="18.75" customHeight="1" x14ac:dyDescent="0.25">
      <c r="A83" s="123" t="s">
        <v>132</v>
      </c>
      <c r="B83" s="123" t="s">
        <v>86</v>
      </c>
      <c r="C83" s="23" t="s">
        <v>6</v>
      </c>
      <c r="D83" s="6">
        <f t="shared" si="8"/>
        <v>16006.588</v>
      </c>
      <c r="E83" s="24">
        <f>E84+E85</f>
        <v>0</v>
      </c>
      <c r="F83" s="24">
        <f t="shared" ref="F83:I83" si="40">F84+F85</f>
        <v>0</v>
      </c>
      <c r="G83" s="24">
        <f t="shared" si="40"/>
        <v>14125.995999999999</v>
      </c>
      <c r="H83" s="24">
        <f t="shared" si="40"/>
        <v>0</v>
      </c>
      <c r="I83" s="24">
        <f t="shared" si="40"/>
        <v>1880.5919999999999</v>
      </c>
    </row>
    <row r="84" spans="1:9" ht="41.25" customHeight="1" x14ac:dyDescent="0.25">
      <c r="A84" s="124"/>
      <c r="B84" s="124"/>
      <c r="C84" s="57" t="s">
        <v>49</v>
      </c>
      <c r="D84" s="6">
        <f t="shared" si="8"/>
        <v>1141.7479999999998</v>
      </c>
      <c r="E84" s="24">
        <v>0</v>
      </c>
      <c r="F84" s="24">
        <v>0</v>
      </c>
      <c r="G84" s="24">
        <v>1082.3209999999999</v>
      </c>
      <c r="H84" s="24">
        <v>0</v>
      </c>
      <c r="I84" s="24">
        <v>59.427</v>
      </c>
    </row>
    <row r="85" spans="1:9" ht="19.5" customHeight="1" x14ac:dyDescent="0.25">
      <c r="A85" s="125"/>
      <c r="B85" s="125"/>
      <c r="C85" s="57" t="s">
        <v>24</v>
      </c>
      <c r="D85" s="6">
        <f t="shared" si="8"/>
        <v>14864.84</v>
      </c>
      <c r="E85" s="24">
        <v>0</v>
      </c>
      <c r="F85" s="24">
        <v>0</v>
      </c>
      <c r="G85" s="107">
        <v>13043.674999999999</v>
      </c>
      <c r="H85" s="24">
        <v>0</v>
      </c>
      <c r="I85" s="107">
        <v>1821.165</v>
      </c>
    </row>
    <row r="86" spans="1:9" ht="18" customHeight="1" x14ac:dyDescent="0.25">
      <c r="A86" s="129" t="s">
        <v>133</v>
      </c>
      <c r="B86" s="129" t="s">
        <v>94</v>
      </c>
      <c r="C86" s="15" t="s">
        <v>6</v>
      </c>
      <c r="D86" s="6">
        <f t="shared" si="8"/>
        <v>767.57499999999993</v>
      </c>
      <c r="E86" s="24">
        <f>E87+E88</f>
        <v>293.39999999999998</v>
      </c>
      <c r="F86" s="24">
        <f t="shared" ref="F86:H86" si="41">F87</f>
        <v>178.88</v>
      </c>
      <c r="G86" s="24">
        <f t="shared" ref="G86:I86" si="42">G87</f>
        <v>295.29500000000002</v>
      </c>
      <c r="H86" s="24">
        <f t="shared" si="41"/>
        <v>0</v>
      </c>
      <c r="I86" s="24">
        <f t="shared" si="42"/>
        <v>0</v>
      </c>
    </row>
    <row r="87" spans="1:9" ht="30" customHeight="1" x14ac:dyDescent="0.25">
      <c r="A87" s="130"/>
      <c r="B87" s="130"/>
      <c r="C87" s="52" t="s">
        <v>36</v>
      </c>
      <c r="D87" s="6">
        <f t="shared" si="8"/>
        <v>767.57499999999993</v>
      </c>
      <c r="E87" s="24">
        <v>293.39999999999998</v>
      </c>
      <c r="F87" s="24">
        <v>178.88</v>
      </c>
      <c r="G87" s="24">
        <v>295.29500000000002</v>
      </c>
      <c r="H87" s="24">
        <v>0</v>
      </c>
      <c r="I87" s="24">
        <v>0</v>
      </c>
    </row>
    <row r="88" spans="1:9" ht="15" customHeight="1" x14ac:dyDescent="0.25">
      <c r="A88" s="131"/>
      <c r="B88" s="131"/>
      <c r="C88" s="59" t="s">
        <v>26</v>
      </c>
      <c r="D88" s="6">
        <f t="shared" si="8"/>
        <v>0</v>
      </c>
      <c r="E88" s="24"/>
      <c r="F88" s="24">
        <v>0</v>
      </c>
      <c r="G88" s="6">
        <v>0</v>
      </c>
      <c r="H88" s="24">
        <v>0</v>
      </c>
      <c r="I88" s="6">
        <v>0</v>
      </c>
    </row>
    <row r="89" spans="1:9" ht="16.5" customHeight="1" x14ac:dyDescent="0.25">
      <c r="A89" s="135" t="s">
        <v>61</v>
      </c>
      <c r="B89" s="135" t="s">
        <v>73</v>
      </c>
      <c r="C89" s="13" t="s">
        <v>6</v>
      </c>
      <c r="D89" s="6">
        <f t="shared" si="8"/>
        <v>9226.6170000000002</v>
      </c>
      <c r="E89" s="16">
        <f>E91+E90</f>
        <v>1740.31</v>
      </c>
      <c r="F89" s="16">
        <f>F91+F90</f>
        <v>3214.52</v>
      </c>
      <c r="G89" s="16">
        <f>G91+G90</f>
        <v>3828.7870000000003</v>
      </c>
      <c r="H89" s="16">
        <f t="shared" ref="H89:I89" si="43">H91+H90</f>
        <v>221.5</v>
      </c>
      <c r="I89" s="16">
        <f t="shared" si="43"/>
        <v>221.5</v>
      </c>
    </row>
    <row r="90" spans="1:9" ht="27" customHeight="1" x14ac:dyDescent="0.25">
      <c r="A90" s="135"/>
      <c r="B90" s="135"/>
      <c r="C90" s="70" t="s">
        <v>36</v>
      </c>
      <c r="D90" s="6">
        <f t="shared" si="8"/>
        <v>9226.6170000000002</v>
      </c>
      <c r="E90" s="16">
        <f>E93+E96+E99+E102+E94+E105+E108+E111</f>
        <v>1740.31</v>
      </c>
      <c r="F90" s="16">
        <f t="shared" ref="F90:I90" si="44">F93+F96+F99+F102+F94+F105+F108+F111</f>
        <v>3214.52</v>
      </c>
      <c r="G90" s="16">
        <f t="shared" si="44"/>
        <v>3828.7870000000003</v>
      </c>
      <c r="H90" s="16">
        <f t="shared" si="44"/>
        <v>221.5</v>
      </c>
      <c r="I90" s="16">
        <f t="shared" si="44"/>
        <v>221.5</v>
      </c>
    </row>
    <row r="91" spans="1:9" ht="17.25" customHeight="1" x14ac:dyDescent="0.25">
      <c r="A91" s="135"/>
      <c r="B91" s="135"/>
      <c r="C91" s="57" t="s">
        <v>26</v>
      </c>
      <c r="D91" s="6">
        <f t="shared" si="8"/>
        <v>0</v>
      </c>
      <c r="E91" s="16">
        <f>E97+E100+E103+E106+E112+E109</f>
        <v>0</v>
      </c>
      <c r="F91" s="16">
        <f t="shared" ref="F91:I91" si="45">F97+F100+F103+F106+F112+F109</f>
        <v>0</v>
      </c>
      <c r="G91" s="16">
        <f t="shared" si="45"/>
        <v>0</v>
      </c>
      <c r="H91" s="16">
        <f t="shared" si="45"/>
        <v>0</v>
      </c>
      <c r="I91" s="16">
        <f t="shared" si="45"/>
        <v>0</v>
      </c>
    </row>
    <row r="92" spans="1:9" ht="16.5" customHeight="1" x14ac:dyDescent="0.25">
      <c r="A92" s="129" t="s">
        <v>31</v>
      </c>
      <c r="B92" s="129" t="s">
        <v>73</v>
      </c>
      <c r="C92" s="15" t="s">
        <v>6</v>
      </c>
      <c r="D92" s="6">
        <f t="shared" si="8"/>
        <v>7423.9070000000002</v>
      </c>
      <c r="E92" s="24">
        <f>E93+E94</f>
        <v>1262.05</v>
      </c>
      <c r="F92" s="24">
        <f>F93+F94</f>
        <v>2363.33</v>
      </c>
      <c r="G92" s="24">
        <f>G93+G94</f>
        <v>3518.527</v>
      </c>
      <c r="H92" s="24">
        <f t="shared" ref="H92:I92" si="46">H93+H94</f>
        <v>140</v>
      </c>
      <c r="I92" s="24">
        <f t="shared" si="46"/>
        <v>140</v>
      </c>
    </row>
    <row r="93" spans="1:9" ht="42.75" customHeight="1" x14ac:dyDescent="0.25">
      <c r="A93" s="130"/>
      <c r="B93" s="130"/>
      <c r="C93" s="52" t="s">
        <v>49</v>
      </c>
      <c r="D93" s="6">
        <f t="shared" si="8"/>
        <v>60.83</v>
      </c>
      <c r="E93" s="24">
        <v>60.83</v>
      </c>
      <c r="F93" s="24">
        <v>0</v>
      </c>
      <c r="G93" s="24">
        <v>0</v>
      </c>
      <c r="H93" s="24">
        <v>0</v>
      </c>
      <c r="I93" s="24">
        <v>0</v>
      </c>
    </row>
    <row r="94" spans="1:9" ht="27" customHeight="1" x14ac:dyDescent="0.25">
      <c r="A94" s="131"/>
      <c r="B94" s="131"/>
      <c r="C94" s="71" t="s">
        <v>51</v>
      </c>
      <c r="D94" s="6">
        <f t="shared" si="8"/>
        <v>7363.0770000000002</v>
      </c>
      <c r="E94" s="24">
        <v>1201.22</v>
      </c>
      <c r="F94" s="24">
        <v>2363.33</v>
      </c>
      <c r="G94" s="24">
        <v>3518.527</v>
      </c>
      <c r="H94" s="24">
        <v>140</v>
      </c>
      <c r="I94" s="24">
        <v>140</v>
      </c>
    </row>
    <row r="95" spans="1:9" ht="18" customHeight="1" x14ac:dyDescent="0.25">
      <c r="A95" s="129" t="s">
        <v>32</v>
      </c>
      <c r="B95" s="129" t="s">
        <v>64</v>
      </c>
      <c r="C95" s="31" t="s">
        <v>6</v>
      </c>
      <c r="D95" s="6">
        <f t="shared" si="8"/>
        <v>793.452</v>
      </c>
      <c r="E95" s="24">
        <f>E96+E97</f>
        <v>216.9</v>
      </c>
      <c r="F95" s="24">
        <f t="shared" ref="F95:I95" si="47">F96+F97</f>
        <v>315.69</v>
      </c>
      <c r="G95" s="24">
        <f t="shared" si="47"/>
        <v>187.86199999999999</v>
      </c>
      <c r="H95" s="24">
        <f t="shared" si="47"/>
        <v>36.5</v>
      </c>
      <c r="I95" s="24">
        <f t="shared" si="47"/>
        <v>36.5</v>
      </c>
    </row>
    <row r="96" spans="1:9" ht="27.75" customHeight="1" x14ac:dyDescent="0.25">
      <c r="A96" s="130"/>
      <c r="B96" s="130"/>
      <c r="C96" s="52" t="s">
        <v>36</v>
      </c>
      <c r="D96" s="6">
        <f t="shared" si="8"/>
        <v>793.452</v>
      </c>
      <c r="E96" s="24">
        <v>216.9</v>
      </c>
      <c r="F96" s="24">
        <v>315.69</v>
      </c>
      <c r="G96" s="24">
        <v>187.86199999999999</v>
      </c>
      <c r="H96" s="24">
        <v>36.5</v>
      </c>
      <c r="I96" s="24">
        <v>36.5</v>
      </c>
    </row>
    <row r="97" spans="1:9" ht="15.75" customHeight="1" x14ac:dyDescent="0.25">
      <c r="A97" s="131"/>
      <c r="B97" s="131"/>
      <c r="C97" s="51" t="s">
        <v>24</v>
      </c>
      <c r="D97" s="6">
        <f t="shared" si="8"/>
        <v>0</v>
      </c>
      <c r="E97" s="24">
        <v>0</v>
      </c>
      <c r="F97" s="24">
        <v>0</v>
      </c>
      <c r="G97" s="14">
        <v>0</v>
      </c>
      <c r="H97" s="24">
        <v>0</v>
      </c>
      <c r="I97" s="14">
        <v>0</v>
      </c>
    </row>
    <row r="98" spans="1:9" ht="15.75" customHeight="1" x14ac:dyDescent="0.25">
      <c r="A98" s="129" t="s">
        <v>33</v>
      </c>
      <c r="B98" s="129" t="s">
        <v>94</v>
      </c>
      <c r="C98" s="31" t="s">
        <v>6</v>
      </c>
      <c r="D98" s="6">
        <f t="shared" si="8"/>
        <v>656.15800000000002</v>
      </c>
      <c r="E98" s="24">
        <f>E99+E100</f>
        <v>193.76</v>
      </c>
      <c r="F98" s="24">
        <f t="shared" ref="F98:I98" si="48">F99+F100</f>
        <v>250</v>
      </c>
      <c r="G98" s="14">
        <f t="shared" si="48"/>
        <v>122.398</v>
      </c>
      <c r="H98" s="14">
        <f t="shared" si="48"/>
        <v>45</v>
      </c>
      <c r="I98" s="14">
        <f t="shared" si="48"/>
        <v>45</v>
      </c>
    </row>
    <row r="99" spans="1:9" ht="27.75" customHeight="1" x14ac:dyDescent="0.25">
      <c r="A99" s="130"/>
      <c r="B99" s="130"/>
      <c r="C99" s="52" t="s">
        <v>36</v>
      </c>
      <c r="D99" s="6">
        <f t="shared" si="8"/>
        <v>656.15800000000002</v>
      </c>
      <c r="E99" s="24">
        <v>193.76</v>
      </c>
      <c r="F99" s="24">
        <v>250</v>
      </c>
      <c r="G99" s="24">
        <v>122.398</v>
      </c>
      <c r="H99" s="24">
        <v>45</v>
      </c>
      <c r="I99" s="24">
        <v>45</v>
      </c>
    </row>
    <row r="100" spans="1:9" ht="15" customHeight="1" x14ac:dyDescent="0.25">
      <c r="A100" s="131"/>
      <c r="B100" s="131"/>
      <c r="C100" s="51" t="s">
        <v>24</v>
      </c>
      <c r="D100" s="6">
        <f t="shared" si="8"/>
        <v>0</v>
      </c>
      <c r="E100" s="24"/>
      <c r="F100" s="24">
        <v>0</v>
      </c>
      <c r="G100" s="24">
        <v>0</v>
      </c>
      <c r="H100" s="24">
        <v>0</v>
      </c>
      <c r="I100" s="14">
        <v>0</v>
      </c>
    </row>
    <row r="101" spans="1:9" ht="15.75" customHeight="1" x14ac:dyDescent="0.25">
      <c r="A101" s="129" t="s">
        <v>34</v>
      </c>
      <c r="B101" s="129" t="s">
        <v>78</v>
      </c>
      <c r="C101" s="31" t="s">
        <v>6</v>
      </c>
      <c r="D101" s="6">
        <f t="shared" si="8"/>
        <v>67.599999999999994</v>
      </c>
      <c r="E101" s="24">
        <f>E102+E103</f>
        <v>67.599999999999994</v>
      </c>
      <c r="F101" s="24">
        <f t="shared" ref="F101:G101" si="49">F102+F103</f>
        <v>0</v>
      </c>
      <c r="G101" s="24">
        <f t="shared" si="49"/>
        <v>0</v>
      </c>
      <c r="H101" s="24">
        <f t="shared" ref="H101:I101" si="50">H102+H103</f>
        <v>0</v>
      </c>
      <c r="I101" s="14">
        <f t="shared" si="50"/>
        <v>0</v>
      </c>
    </row>
    <row r="102" spans="1:9" ht="27" customHeight="1" x14ac:dyDescent="0.25">
      <c r="A102" s="130"/>
      <c r="B102" s="130"/>
      <c r="C102" s="70" t="s">
        <v>36</v>
      </c>
      <c r="D102" s="6">
        <f t="shared" si="8"/>
        <v>67.599999999999994</v>
      </c>
      <c r="E102" s="24">
        <v>67.599999999999994</v>
      </c>
      <c r="F102" s="24">
        <v>0</v>
      </c>
      <c r="G102" s="24">
        <v>0</v>
      </c>
      <c r="H102" s="24">
        <v>0</v>
      </c>
      <c r="I102" s="14">
        <v>0</v>
      </c>
    </row>
    <row r="103" spans="1:9" ht="16.5" customHeight="1" x14ac:dyDescent="0.25">
      <c r="A103" s="131"/>
      <c r="B103" s="131"/>
      <c r="C103" s="51" t="s">
        <v>24</v>
      </c>
      <c r="D103" s="6">
        <f t="shared" si="8"/>
        <v>0</v>
      </c>
      <c r="E103" s="24">
        <v>0</v>
      </c>
      <c r="F103" s="24">
        <v>0</v>
      </c>
      <c r="G103" s="24">
        <v>0</v>
      </c>
      <c r="H103" s="24">
        <v>0</v>
      </c>
      <c r="I103" s="14">
        <v>0</v>
      </c>
    </row>
    <row r="104" spans="1:9" ht="16.5" customHeight="1" x14ac:dyDescent="0.25">
      <c r="A104" s="129" t="s">
        <v>69</v>
      </c>
      <c r="B104" s="129" t="s">
        <v>77</v>
      </c>
      <c r="C104" s="31" t="s">
        <v>6</v>
      </c>
      <c r="D104" s="6">
        <f t="shared" si="8"/>
        <v>108.1</v>
      </c>
      <c r="E104" s="24">
        <v>0</v>
      </c>
      <c r="F104" s="24">
        <f>F105+F106</f>
        <v>108.1</v>
      </c>
      <c r="G104" s="24">
        <v>0</v>
      </c>
      <c r="H104" s="24">
        <f>H105+H106</f>
        <v>0</v>
      </c>
      <c r="I104" s="14">
        <v>0</v>
      </c>
    </row>
    <row r="105" spans="1:9" ht="29.25" customHeight="1" x14ac:dyDescent="0.25">
      <c r="A105" s="130"/>
      <c r="B105" s="130"/>
      <c r="C105" s="85" t="s">
        <v>36</v>
      </c>
      <c r="D105" s="6">
        <f t="shared" si="8"/>
        <v>108.1</v>
      </c>
      <c r="E105" s="24">
        <v>0</v>
      </c>
      <c r="F105" s="24">
        <v>108.1</v>
      </c>
      <c r="G105" s="24">
        <v>0</v>
      </c>
      <c r="H105" s="24">
        <v>0</v>
      </c>
      <c r="I105" s="14">
        <v>0</v>
      </c>
    </row>
    <row r="106" spans="1:9" ht="18" customHeight="1" x14ac:dyDescent="0.25">
      <c r="A106" s="131"/>
      <c r="B106" s="131"/>
      <c r="C106" s="84" t="s">
        <v>24</v>
      </c>
      <c r="D106" s="6">
        <f t="shared" si="8"/>
        <v>0</v>
      </c>
      <c r="E106" s="24">
        <v>0</v>
      </c>
      <c r="F106" s="24">
        <v>0</v>
      </c>
      <c r="G106" s="24">
        <v>0</v>
      </c>
      <c r="H106" s="24">
        <v>0</v>
      </c>
      <c r="I106" s="14">
        <v>0</v>
      </c>
    </row>
    <row r="107" spans="1:9" ht="18" customHeight="1" x14ac:dyDescent="0.25">
      <c r="A107" s="123" t="s">
        <v>106</v>
      </c>
      <c r="B107" s="129" t="s">
        <v>73</v>
      </c>
      <c r="C107" s="79" t="s">
        <v>6</v>
      </c>
      <c r="D107" s="6">
        <f>G107+H107+I107+E107+F107</f>
        <v>20.399999999999999</v>
      </c>
      <c r="E107" s="24">
        <f>E108+E109</f>
        <v>0</v>
      </c>
      <c r="F107" s="24">
        <f t="shared" ref="F107:H107" si="51">F108</f>
        <v>20.399999999999999</v>
      </c>
      <c r="G107" s="14">
        <f>G108</f>
        <v>0</v>
      </c>
      <c r="H107" s="24">
        <f t="shared" si="51"/>
        <v>0</v>
      </c>
      <c r="I107" s="14">
        <f>I108</f>
        <v>0</v>
      </c>
    </row>
    <row r="108" spans="1:9" ht="18" customHeight="1" x14ac:dyDescent="0.25">
      <c r="A108" s="124"/>
      <c r="B108" s="130"/>
      <c r="C108" s="78" t="s">
        <v>36</v>
      </c>
      <c r="D108" s="6">
        <f>G108+H108+I108+E108+F108</f>
        <v>20.399999999999999</v>
      </c>
      <c r="E108" s="24">
        <v>0</v>
      </c>
      <c r="F108" s="24">
        <v>20.399999999999999</v>
      </c>
      <c r="G108" s="24">
        <v>0</v>
      </c>
      <c r="H108" s="24">
        <v>0</v>
      </c>
      <c r="I108" s="14">
        <v>0</v>
      </c>
    </row>
    <row r="109" spans="1:9" ht="18" customHeight="1" x14ac:dyDescent="0.25">
      <c r="A109" s="125"/>
      <c r="B109" s="131"/>
      <c r="C109" s="80" t="s">
        <v>24</v>
      </c>
      <c r="D109" s="6">
        <f>G109+H109+I109+E109+F109</f>
        <v>0</v>
      </c>
      <c r="E109" s="24">
        <v>0</v>
      </c>
      <c r="F109" s="24">
        <v>0</v>
      </c>
      <c r="G109" s="24">
        <v>0</v>
      </c>
      <c r="H109" s="24">
        <v>0</v>
      </c>
      <c r="I109" s="14">
        <v>0</v>
      </c>
    </row>
    <row r="110" spans="1:9" ht="17.25" customHeight="1" x14ac:dyDescent="0.25">
      <c r="A110" s="129" t="s">
        <v>107</v>
      </c>
      <c r="B110" s="129" t="s">
        <v>94</v>
      </c>
      <c r="C110" s="31" t="s">
        <v>6</v>
      </c>
      <c r="D110" s="6">
        <f t="shared" si="8"/>
        <v>157</v>
      </c>
      <c r="E110" s="24">
        <v>0</v>
      </c>
      <c r="F110" s="24">
        <f>F111+F112</f>
        <v>157</v>
      </c>
      <c r="G110" s="24">
        <v>0</v>
      </c>
      <c r="H110" s="24">
        <f>H111+H112</f>
        <v>0</v>
      </c>
      <c r="I110" s="14">
        <v>0</v>
      </c>
    </row>
    <row r="111" spans="1:9" ht="29.25" customHeight="1" x14ac:dyDescent="0.25">
      <c r="A111" s="130"/>
      <c r="B111" s="130"/>
      <c r="C111" s="104" t="s">
        <v>36</v>
      </c>
      <c r="D111" s="6">
        <f t="shared" si="8"/>
        <v>157</v>
      </c>
      <c r="E111" s="24">
        <v>0</v>
      </c>
      <c r="F111" s="24">
        <v>157</v>
      </c>
      <c r="G111" s="24">
        <v>0</v>
      </c>
      <c r="H111" s="24">
        <v>0</v>
      </c>
      <c r="I111" s="14">
        <v>0</v>
      </c>
    </row>
    <row r="112" spans="1:9" ht="19.5" customHeight="1" x14ac:dyDescent="0.25">
      <c r="A112" s="131"/>
      <c r="B112" s="131"/>
      <c r="C112" s="103" t="s">
        <v>24</v>
      </c>
      <c r="D112" s="6">
        <f t="shared" si="8"/>
        <v>0</v>
      </c>
      <c r="E112" s="24">
        <v>0</v>
      </c>
      <c r="F112" s="24">
        <v>0</v>
      </c>
      <c r="G112" s="14">
        <v>0</v>
      </c>
      <c r="H112" s="24">
        <v>0</v>
      </c>
      <c r="I112" s="14">
        <v>0</v>
      </c>
    </row>
    <row r="113" spans="1:9" ht="17.25" customHeight="1" x14ac:dyDescent="0.25">
      <c r="A113" s="132" t="s">
        <v>134</v>
      </c>
      <c r="B113" s="132" t="s">
        <v>97</v>
      </c>
      <c r="C113" s="31" t="s">
        <v>6</v>
      </c>
      <c r="D113" s="6">
        <f t="shared" si="8"/>
        <v>104469.22175999999</v>
      </c>
      <c r="E113" s="12">
        <f t="shared" ref="E113:F113" si="52">E114+E115</f>
        <v>5530.59</v>
      </c>
      <c r="F113" s="16">
        <f t="shared" si="52"/>
        <v>3945.0699999999997</v>
      </c>
      <c r="G113" s="12">
        <f>G114+G115+G116</f>
        <v>27284.679</v>
      </c>
      <c r="H113" s="12">
        <f t="shared" ref="H113:I113" si="53">H114+H115+H116</f>
        <v>56637.09476</v>
      </c>
      <c r="I113" s="12">
        <f t="shared" si="53"/>
        <v>11071.788</v>
      </c>
    </row>
    <row r="114" spans="1:9" ht="26.25" customHeight="1" x14ac:dyDescent="0.25">
      <c r="A114" s="133"/>
      <c r="B114" s="133"/>
      <c r="C114" s="52" t="s">
        <v>36</v>
      </c>
      <c r="D114" s="6">
        <f t="shared" si="8"/>
        <v>10375.233759999999</v>
      </c>
      <c r="E114" s="16">
        <f>E119+E123+E132+E135+E126+E129+E108+E138+E145+E151+E157+E142+E148+E154</f>
        <v>3563.6</v>
      </c>
      <c r="F114" s="16">
        <f>F119+F123+F132+F135+F126+F129+F138+F145+F151+F157+F142+F148+F154</f>
        <v>3945.0699999999997</v>
      </c>
      <c r="G114" s="16">
        <f>G119+G123+G132+G135+G126+G129+G108+G138+G145+G151+G157+G142+G148+G154+G118</f>
        <v>2324.893</v>
      </c>
      <c r="H114" s="16">
        <f t="shared" ref="H114:I114" si="54">H119+H123+H132+H135+H126+H129+H108+H138+H145+H151+H157+H142+H148+H154+H118</f>
        <v>453.09676000000002</v>
      </c>
      <c r="I114" s="16">
        <f t="shared" si="54"/>
        <v>88.573999999999998</v>
      </c>
    </row>
    <row r="115" spans="1:9" ht="20.25" customHeight="1" x14ac:dyDescent="0.25">
      <c r="A115" s="133"/>
      <c r="B115" s="133"/>
      <c r="C115" s="33" t="s">
        <v>24</v>
      </c>
      <c r="D115" s="6">
        <f t="shared" si="8"/>
        <v>94093.987999999998</v>
      </c>
      <c r="E115" s="16">
        <f>E121+E124+E133+E164+E170+E136+E127+E130</f>
        <v>1966.99</v>
      </c>
      <c r="F115" s="16">
        <f>F121+F124+F133+F164+F170+F136+F127+F130</f>
        <v>0</v>
      </c>
      <c r="G115" s="12">
        <f>G121+G124+G127+G130+G133+G164+G167+G170+G109+G143+G146+G149+G152+G155+G158+G136+G139</f>
        <v>24959.786</v>
      </c>
      <c r="H115" s="12">
        <f>H121+H124+H127+H130+H133+H164+H167+H170+H109+H143+H146+H149+H152+H155+H158+H136+H139</f>
        <v>56183.998</v>
      </c>
      <c r="I115" s="12">
        <f>I121+I124+I127+I130+I133+I164+I167+I170+I109+I143+I146+I149+I152+I155+I158+I136+I139</f>
        <v>10983.214</v>
      </c>
    </row>
    <row r="116" spans="1:9" ht="27" customHeight="1" x14ac:dyDescent="0.25">
      <c r="A116" s="134"/>
      <c r="B116" s="134"/>
      <c r="C116" s="33" t="s">
        <v>25</v>
      </c>
      <c r="D116" s="6">
        <f t="shared" si="8"/>
        <v>0</v>
      </c>
      <c r="E116" s="16">
        <v>0</v>
      </c>
      <c r="F116" s="16">
        <v>0</v>
      </c>
      <c r="G116" s="12">
        <f>G140+G120</f>
        <v>0</v>
      </c>
      <c r="H116" s="12">
        <f>H140+H120</f>
        <v>0</v>
      </c>
      <c r="I116" s="12">
        <f>I140+I120</f>
        <v>0</v>
      </c>
    </row>
    <row r="117" spans="1:9" ht="12.75" customHeight="1" x14ac:dyDescent="0.25">
      <c r="A117" s="132" t="s">
        <v>135</v>
      </c>
      <c r="B117" s="129" t="s">
        <v>73</v>
      </c>
      <c r="C117" s="15" t="s">
        <v>6</v>
      </c>
      <c r="D117" s="6">
        <f t="shared" si="8"/>
        <v>6755.5569999999989</v>
      </c>
      <c r="E117" s="24">
        <f>E119+E121</f>
        <v>469.4</v>
      </c>
      <c r="F117" s="24">
        <f t="shared" ref="F117" si="55">F119</f>
        <v>138.24</v>
      </c>
      <c r="G117" s="14">
        <f>G119+G120+G121+G118</f>
        <v>6147.9169999999995</v>
      </c>
      <c r="H117" s="14">
        <f t="shared" ref="H117:I117" si="56">H119+H120+H121</f>
        <v>0</v>
      </c>
      <c r="I117" s="14">
        <f t="shared" si="56"/>
        <v>0</v>
      </c>
    </row>
    <row r="118" spans="1:9" ht="30" customHeight="1" x14ac:dyDescent="0.25">
      <c r="A118" s="133"/>
      <c r="B118" s="130"/>
      <c r="C118" s="116" t="s">
        <v>109</v>
      </c>
      <c r="D118" s="6">
        <f t="shared" si="8"/>
        <v>0</v>
      </c>
      <c r="E118" s="24">
        <v>0</v>
      </c>
      <c r="F118" s="24">
        <v>0</v>
      </c>
      <c r="G118" s="14">
        <v>0</v>
      </c>
      <c r="H118" s="14">
        <v>0</v>
      </c>
      <c r="I118" s="14">
        <v>0</v>
      </c>
    </row>
    <row r="119" spans="1:9" ht="41.25" customHeight="1" x14ac:dyDescent="0.25">
      <c r="A119" s="133"/>
      <c r="B119" s="130"/>
      <c r="C119" s="101" t="s">
        <v>49</v>
      </c>
      <c r="D119" s="6">
        <f t="shared" si="8"/>
        <v>742.83899999999994</v>
      </c>
      <c r="E119" s="24">
        <v>469.4</v>
      </c>
      <c r="F119" s="24">
        <v>138.24</v>
      </c>
      <c r="G119" s="24">
        <f>124.69+0.84+9.669</f>
        <v>135.19900000000001</v>
      </c>
      <c r="H119" s="24">
        <v>0</v>
      </c>
      <c r="I119" s="24">
        <v>0</v>
      </c>
    </row>
    <row r="120" spans="1:9" ht="27.75" customHeight="1" x14ac:dyDescent="0.25">
      <c r="A120" s="133"/>
      <c r="B120" s="130"/>
      <c r="C120" s="102" t="s">
        <v>25</v>
      </c>
      <c r="D120" s="6">
        <f t="shared" si="8"/>
        <v>0</v>
      </c>
      <c r="E120" s="24">
        <v>0</v>
      </c>
      <c r="F120" s="24">
        <v>0</v>
      </c>
      <c r="G120" s="107">
        <v>0</v>
      </c>
      <c r="H120" s="24">
        <v>0</v>
      </c>
      <c r="I120" s="24">
        <v>0</v>
      </c>
    </row>
    <row r="121" spans="1:9" ht="18" customHeight="1" x14ac:dyDescent="0.25">
      <c r="A121" s="134"/>
      <c r="B121" s="131"/>
      <c r="C121" s="43" t="s">
        <v>24</v>
      </c>
      <c r="D121" s="6">
        <f t="shared" si="8"/>
        <v>6012.7179999999998</v>
      </c>
      <c r="E121" s="24">
        <v>0</v>
      </c>
      <c r="F121" s="24">
        <v>0</v>
      </c>
      <c r="G121" s="107">
        <f>4058.792+1963.595-9.669</f>
        <v>6012.7179999999998</v>
      </c>
      <c r="H121" s="24">
        <v>0</v>
      </c>
      <c r="I121" s="24">
        <v>0</v>
      </c>
    </row>
    <row r="122" spans="1:9" ht="15.75" customHeight="1" x14ac:dyDescent="0.25">
      <c r="A122" s="132" t="s">
        <v>136</v>
      </c>
      <c r="B122" s="123" t="s">
        <v>96</v>
      </c>
      <c r="C122" s="49" t="s">
        <v>6</v>
      </c>
      <c r="D122" s="6">
        <f t="shared" si="8"/>
        <v>374.31299999999999</v>
      </c>
      <c r="E122" s="24">
        <f>E123+E124</f>
        <v>113.11</v>
      </c>
      <c r="F122" s="24">
        <f>F123+F124</f>
        <v>157</v>
      </c>
      <c r="G122" s="14">
        <f>G123+G124</f>
        <v>104.203</v>
      </c>
      <c r="H122" s="24">
        <f t="shared" ref="H122:I122" si="57">H123+H124</f>
        <v>0</v>
      </c>
      <c r="I122" s="14">
        <f t="shared" si="57"/>
        <v>0</v>
      </c>
    </row>
    <row r="123" spans="1:9" ht="27" customHeight="1" x14ac:dyDescent="0.25">
      <c r="A123" s="133"/>
      <c r="B123" s="124"/>
      <c r="C123" s="52" t="s">
        <v>36</v>
      </c>
      <c r="D123" s="6">
        <f t="shared" si="8"/>
        <v>374.31299999999999</v>
      </c>
      <c r="E123" s="24">
        <v>113.11</v>
      </c>
      <c r="F123" s="24">
        <v>157</v>
      </c>
      <c r="G123" s="24">
        <v>104.203</v>
      </c>
      <c r="H123" s="24">
        <v>0</v>
      </c>
      <c r="I123" s="24">
        <v>0</v>
      </c>
    </row>
    <row r="124" spans="1:9" ht="39.75" customHeight="1" x14ac:dyDescent="0.25">
      <c r="A124" s="134"/>
      <c r="B124" s="125"/>
      <c r="C124" s="51" t="s">
        <v>24</v>
      </c>
      <c r="D124" s="6">
        <f t="shared" si="8"/>
        <v>0</v>
      </c>
      <c r="E124" s="24">
        <v>0</v>
      </c>
      <c r="F124" s="24">
        <v>0</v>
      </c>
      <c r="G124" s="14">
        <v>0</v>
      </c>
      <c r="H124" s="24">
        <v>0</v>
      </c>
      <c r="I124" s="14">
        <v>0</v>
      </c>
    </row>
    <row r="125" spans="1:9" ht="17.25" customHeight="1" x14ac:dyDescent="0.25">
      <c r="A125" s="144" t="s">
        <v>137</v>
      </c>
      <c r="B125" s="129" t="s">
        <v>73</v>
      </c>
      <c r="C125" s="68" t="s">
        <v>6</v>
      </c>
      <c r="D125" s="6">
        <f t="shared" si="8"/>
        <v>2345.46</v>
      </c>
      <c r="E125" s="24">
        <f>E126+E127</f>
        <v>2345.46</v>
      </c>
      <c r="F125" s="24">
        <v>0</v>
      </c>
      <c r="G125" s="14">
        <v>0</v>
      </c>
      <c r="H125" s="24">
        <v>0</v>
      </c>
      <c r="I125" s="14">
        <v>0</v>
      </c>
    </row>
    <row r="126" spans="1:9" ht="27" customHeight="1" x14ac:dyDescent="0.25">
      <c r="A126" s="144"/>
      <c r="B126" s="130"/>
      <c r="C126" s="70" t="s">
        <v>36</v>
      </c>
      <c r="D126" s="6">
        <f t="shared" si="8"/>
        <v>378.47</v>
      </c>
      <c r="E126" s="24">
        <f>232.47+146</f>
        <v>378.47</v>
      </c>
      <c r="F126" s="24">
        <v>0</v>
      </c>
      <c r="G126" s="14">
        <v>0</v>
      </c>
      <c r="H126" s="24">
        <v>0</v>
      </c>
      <c r="I126" s="14">
        <v>0</v>
      </c>
    </row>
    <row r="127" spans="1:9" ht="16.5" customHeight="1" x14ac:dyDescent="0.25">
      <c r="A127" s="144"/>
      <c r="B127" s="131"/>
      <c r="C127" s="69" t="s">
        <v>24</v>
      </c>
      <c r="D127" s="6">
        <f t="shared" si="8"/>
        <v>1966.99</v>
      </c>
      <c r="E127" s="24">
        <v>1966.99</v>
      </c>
      <c r="F127" s="24">
        <v>0</v>
      </c>
      <c r="G127" s="14">
        <v>0</v>
      </c>
      <c r="H127" s="24">
        <v>0</v>
      </c>
      <c r="I127" s="14">
        <v>0</v>
      </c>
    </row>
    <row r="128" spans="1:9" ht="13.5" customHeight="1" x14ac:dyDescent="0.25">
      <c r="A128" s="132" t="s">
        <v>138</v>
      </c>
      <c r="B128" s="129" t="s">
        <v>94</v>
      </c>
      <c r="C128" s="68" t="s">
        <v>6</v>
      </c>
      <c r="D128" s="6">
        <f t="shared" ref="D128:D158" si="58">G128+H128+I128+E128+F128</f>
        <v>335.43</v>
      </c>
      <c r="E128" s="24">
        <f>E129+E130</f>
        <v>335.43</v>
      </c>
      <c r="F128" s="24">
        <f t="shared" ref="F128:H128" si="59">F129+F130</f>
        <v>0</v>
      </c>
      <c r="G128" s="24">
        <f t="shared" si="59"/>
        <v>0</v>
      </c>
      <c r="H128" s="48">
        <f t="shared" si="59"/>
        <v>0</v>
      </c>
      <c r="I128" s="14">
        <v>0</v>
      </c>
    </row>
    <row r="129" spans="1:9" ht="27" customHeight="1" x14ac:dyDescent="0.25">
      <c r="A129" s="133"/>
      <c r="B129" s="130"/>
      <c r="C129" s="70" t="s">
        <v>36</v>
      </c>
      <c r="D129" s="6">
        <f t="shared" si="58"/>
        <v>335.43</v>
      </c>
      <c r="E129" s="24">
        <v>335.43</v>
      </c>
      <c r="F129" s="24">
        <v>0</v>
      </c>
      <c r="G129" s="14">
        <v>0</v>
      </c>
      <c r="H129" s="24">
        <v>0</v>
      </c>
      <c r="I129" s="14">
        <v>0</v>
      </c>
    </row>
    <row r="130" spans="1:9" ht="18" customHeight="1" x14ac:dyDescent="0.25">
      <c r="A130" s="134"/>
      <c r="B130" s="131"/>
      <c r="C130" s="69" t="s">
        <v>24</v>
      </c>
      <c r="D130" s="6">
        <f t="shared" si="58"/>
        <v>0</v>
      </c>
      <c r="E130" s="24">
        <v>0</v>
      </c>
      <c r="F130" s="24">
        <v>0</v>
      </c>
      <c r="G130" s="14">
        <v>0</v>
      </c>
      <c r="H130" s="24">
        <v>0</v>
      </c>
      <c r="I130" s="14">
        <v>0</v>
      </c>
    </row>
    <row r="131" spans="1:9" ht="17.25" customHeight="1" x14ac:dyDescent="0.25">
      <c r="A131" s="132" t="s">
        <v>139</v>
      </c>
      <c r="B131" s="129" t="s">
        <v>94</v>
      </c>
      <c r="C131" s="60" t="s">
        <v>6</v>
      </c>
      <c r="D131" s="6">
        <f t="shared" si="58"/>
        <v>65</v>
      </c>
      <c r="E131" s="24">
        <f>E132+E133</f>
        <v>65</v>
      </c>
      <c r="F131" s="24">
        <v>0</v>
      </c>
      <c r="G131" s="14">
        <v>0</v>
      </c>
      <c r="H131" s="24">
        <v>0</v>
      </c>
      <c r="I131" s="14">
        <v>0</v>
      </c>
    </row>
    <row r="132" spans="1:9" ht="27" customHeight="1" x14ac:dyDescent="0.25">
      <c r="A132" s="133"/>
      <c r="B132" s="130"/>
      <c r="C132" s="59" t="s">
        <v>36</v>
      </c>
      <c r="D132" s="6">
        <f t="shared" si="58"/>
        <v>65</v>
      </c>
      <c r="E132" s="24">
        <v>65</v>
      </c>
      <c r="F132" s="24">
        <v>0</v>
      </c>
      <c r="G132" s="14">
        <v>0</v>
      </c>
      <c r="H132" s="24">
        <v>0</v>
      </c>
      <c r="I132" s="14">
        <v>0</v>
      </c>
    </row>
    <row r="133" spans="1:9" ht="17.25" customHeight="1" x14ac:dyDescent="0.25">
      <c r="A133" s="134"/>
      <c r="B133" s="131"/>
      <c r="C133" s="61" t="s">
        <v>24</v>
      </c>
      <c r="D133" s="6">
        <f t="shared" si="58"/>
        <v>0</v>
      </c>
      <c r="E133" s="24">
        <v>0</v>
      </c>
      <c r="F133" s="24">
        <v>0</v>
      </c>
      <c r="G133" s="14">
        <v>0</v>
      </c>
      <c r="H133" s="24">
        <v>0</v>
      </c>
      <c r="I133" s="14">
        <v>0</v>
      </c>
    </row>
    <row r="134" spans="1:9" ht="15" customHeight="1" x14ac:dyDescent="0.25">
      <c r="A134" s="132" t="s">
        <v>140</v>
      </c>
      <c r="B134" s="129" t="s">
        <v>60</v>
      </c>
      <c r="C134" s="60" t="s">
        <v>6</v>
      </c>
      <c r="D134" s="6">
        <f t="shared" si="58"/>
        <v>4657.4400000000005</v>
      </c>
      <c r="E134" s="24">
        <f>E135</f>
        <v>2202.19</v>
      </c>
      <c r="F134" s="24">
        <f t="shared" ref="F134:I134" si="60">F135</f>
        <v>2455.25</v>
      </c>
      <c r="G134" s="24">
        <f t="shared" si="60"/>
        <v>0</v>
      </c>
      <c r="H134" s="24">
        <f t="shared" si="60"/>
        <v>0</v>
      </c>
      <c r="I134" s="24">
        <f t="shared" si="60"/>
        <v>0</v>
      </c>
    </row>
    <row r="135" spans="1:9" ht="27" customHeight="1" x14ac:dyDescent="0.25">
      <c r="A135" s="133"/>
      <c r="B135" s="130"/>
      <c r="C135" s="59" t="s">
        <v>36</v>
      </c>
      <c r="D135" s="6">
        <f t="shared" si="58"/>
        <v>4657.4400000000005</v>
      </c>
      <c r="E135" s="24">
        <v>2202.19</v>
      </c>
      <c r="F135" s="108">
        <v>2455.25</v>
      </c>
      <c r="G135" s="14">
        <v>0</v>
      </c>
      <c r="H135" s="24">
        <v>0</v>
      </c>
      <c r="I135" s="24">
        <v>0</v>
      </c>
    </row>
    <row r="136" spans="1:9" ht="18.75" customHeight="1" x14ac:dyDescent="0.25">
      <c r="A136" s="134"/>
      <c r="B136" s="131"/>
      <c r="C136" s="61" t="s">
        <v>24</v>
      </c>
      <c r="D136" s="6">
        <f t="shared" si="58"/>
        <v>0</v>
      </c>
      <c r="E136" s="24">
        <v>0</v>
      </c>
      <c r="F136" s="24">
        <v>0</v>
      </c>
      <c r="G136" s="14">
        <v>0</v>
      </c>
      <c r="H136" s="24">
        <v>0</v>
      </c>
      <c r="I136" s="24">
        <v>0</v>
      </c>
    </row>
    <row r="137" spans="1:9" ht="16.5" customHeight="1" x14ac:dyDescent="0.25">
      <c r="A137" s="132" t="s">
        <v>141</v>
      </c>
      <c r="B137" s="129" t="s">
        <v>60</v>
      </c>
      <c r="C137" s="87" t="s">
        <v>6</v>
      </c>
      <c r="D137" s="6">
        <f t="shared" si="58"/>
        <v>86893.75576</v>
      </c>
      <c r="E137" s="24">
        <f t="shared" ref="E137:F137" si="61">E138+E140+E139</f>
        <v>0</v>
      </c>
      <c r="F137" s="24">
        <f t="shared" si="61"/>
        <v>0</v>
      </c>
      <c r="G137" s="108">
        <f>G138+G140+G139</f>
        <v>19184.873</v>
      </c>
      <c r="H137" s="108">
        <f t="shared" ref="H137:I137" si="62">H138+H140+H139</f>
        <v>56637.09476</v>
      </c>
      <c r="I137" s="108">
        <f t="shared" si="62"/>
        <v>11071.788</v>
      </c>
    </row>
    <row r="138" spans="1:9" ht="39" customHeight="1" x14ac:dyDescent="0.25">
      <c r="A138" s="133"/>
      <c r="B138" s="130"/>
      <c r="C138" s="86" t="s">
        <v>49</v>
      </c>
      <c r="D138" s="6">
        <f t="shared" si="58"/>
        <v>779.47575999999992</v>
      </c>
      <c r="E138" s="24">
        <v>0</v>
      </c>
      <c r="F138" s="24">
        <v>0</v>
      </c>
      <c r="G138" s="24">
        <v>237.80500000000001</v>
      </c>
      <c r="H138" s="48">
        <f>453.09676</f>
        <v>453.09676000000002</v>
      </c>
      <c r="I138" s="48">
        <v>88.573999999999998</v>
      </c>
    </row>
    <row r="139" spans="1:9" ht="15" customHeight="1" x14ac:dyDescent="0.25">
      <c r="A139" s="133"/>
      <c r="B139" s="130"/>
      <c r="C139" s="109" t="s">
        <v>24</v>
      </c>
      <c r="D139" s="6">
        <f t="shared" si="58"/>
        <v>86114.28</v>
      </c>
      <c r="E139" s="24">
        <v>0</v>
      </c>
      <c r="F139" s="24">
        <v>0</v>
      </c>
      <c r="G139" s="108">
        <v>18947.067999999999</v>
      </c>
      <c r="H139" s="24">
        <v>56183.998</v>
      </c>
      <c r="I139" s="24">
        <v>10983.214</v>
      </c>
    </row>
    <row r="140" spans="1:9" ht="17.25" customHeight="1" x14ac:dyDescent="0.25">
      <c r="A140" s="134"/>
      <c r="B140" s="131"/>
      <c r="C140" s="110" t="s">
        <v>23</v>
      </c>
      <c r="D140" s="6">
        <f t="shared" si="58"/>
        <v>0</v>
      </c>
      <c r="E140" s="24">
        <v>0</v>
      </c>
      <c r="F140" s="24">
        <v>0</v>
      </c>
      <c r="G140" s="108">
        <v>0</v>
      </c>
      <c r="H140" s="24">
        <v>0</v>
      </c>
      <c r="I140" s="24">
        <v>0</v>
      </c>
    </row>
    <row r="141" spans="1:9" ht="15.75" customHeight="1" x14ac:dyDescent="0.25">
      <c r="A141" s="132" t="s">
        <v>142</v>
      </c>
      <c r="B141" s="129" t="s">
        <v>94</v>
      </c>
      <c r="C141" s="82" t="s">
        <v>6</v>
      </c>
      <c r="D141" s="6">
        <f t="shared" si="58"/>
        <v>1177.83</v>
      </c>
      <c r="E141" s="24">
        <f>E142+E143</f>
        <v>0</v>
      </c>
      <c r="F141" s="24">
        <f t="shared" ref="F141:H141" si="63">F142</f>
        <v>1177.83</v>
      </c>
      <c r="G141" s="24">
        <f>G142</f>
        <v>0</v>
      </c>
      <c r="H141" s="24">
        <f t="shared" si="63"/>
        <v>0</v>
      </c>
      <c r="I141" s="14">
        <f>I142</f>
        <v>0</v>
      </c>
    </row>
    <row r="142" spans="1:9" ht="27" customHeight="1" x14ac:dyDescent="0.25">
      <c r="A142" s="133"/>
      <c r="B142" s="130"/>
      <c r="C142" s="81" t="s">
        <v>36</v>
      </c>
      <c r="D142" s="6">
        <f t="shared" si="58"/>
        <v>1177.83</v>
      </c>
      <c r="E142" s="24">
        <v>0</v>
      </c>
      <c r="F142" s="24">
        <v>1177.83</v>
      </c>
      <c r="G142" s="24">
        <v>0</v>
      </c>
      <c r="H142" s="24">
        <v>0</v>
      </c>
      <c r="I142" s="14">
        <v>0</v>
      </c>
    </row>
    <row r="143" spans="1:9" ht="18.75" customHeight="1" x14ac:dyDescent="0.25">
      <c r="A143" s="134"/>
      <c r="B143" s="131"/>
      <c r="C143" s="83" t="s">
        <v>24</v>
      </c>
      <c r="D143" s="6">
        <f t="shared" si="58"/>
        <v>0</v>
      </c>
      <c r="E143" s="24">
        <v>0</v>
      </c>
      <c r="F143" s="24">
        <v>0</v>
      </c>
      <c r="G143" s="14">
        <v>0</v>
      </c>
      <c r="H143" s="24">
        <v>0</v>
      </c>
      <c r="I143" s="14">
        <v>0</v>
      </c>
    </row>
    <row r="144" spans="1:9" ht="18" customHeight="1" x14ac:dyDescent="0.25">
      <c r="A144" s="132" t="s">
        <v>143</v>
      </c>
      <c r="B144" s="129" t="s">
        <v>94</v>
      </c>
      <c r="C144" s="89" t="s">
        <v>6</v>
      </c>
      <c r="D144" s="6">
        <f t="shared" si="58"/>
        <v>593.00699999999995</v>
      </c>
      <c r="E144" s="24">
        <f>E145+E146</f>
        <v>0</v>
      </c>
      <c r="F144" s="24">
        <v>0</v>
      </c>
      <c r="G144" s="14">
        <f>G145</f>
        <v>593.00699999999995</v>
      </c>
      <c r="H144" s="14">
        <f t="shared" ref="H144:I144" si="64">H145</f>
        <v>0</v>
      </c>
      <c r="I144" s="14">
        <f t="shared" si="64"/>
        <v>0</v>
      </c>
    </row>
    <row r="145" spans="1:9" ht="30.75" customHeight="1" x14ac:dyDescent="0.25">
      <c r="A145" s="133"/>
      <c r="B145" s="130"/>
      <c r="C145" s="91" t="s">
        <v>36</v>
      </c>
      <c r="D145" s="6">
        <f t="shared" si="58"/>
        <v>593.00699999999995</v>
      </c>
      <c r="E145" s="24">
        <v>0</v>
      </c>
      <c r="F145" s="24">
        <v>0</v>
      </c>
      <c r="G145" s="14">
        <v>593.00699999999995</v>
      </c>
      <c r="H145" s="24">
        <v>0</v>
      </c>
      <c r="I145" s="14">
        <v>0</v>
      </c>
    </row>
    <row r="146" spans="1:9" ht="16.5" customHeight="1" x14ac:dyDescent="0.25">
      <c r="A146" s="134"/>
      <c r="B146" s="131"/>
      <c r="C146" s="90" t="s">
        <v>24</v>
      </c>
      <c r="D146" s="6">
        <f t="shared" si="58"/>
        <v>0</v>
      </c>
      <c r="E146" s="24">
        <v>0</v>
      </c>
      <c r="F146" s="24">
        <v>0</v>
      </c>
      <c r="G146" s="14">
        <v>0</v>
      </c>
      <c r="H146" s="24">
        <v>0</v>
      </c>
      <c r="I146" s="14">
        <v>0</v>
      </c>
    </row>
    <row r="147" spans="1:9" ht="17.25" customHeight="1" x14ac:dyDescent="0.25">
      <c r="A147" s="132" t="s">
        <v>144</v>
      </c>
      <c r="B147" s="129" t="s">
        <v>64</v>
      </c>
      <c r="C147" s="92" t="s">
        <v>6</v>
      </c>
      <c r="D147" s="6">
        <f t="shared" si="58"/>
        <v>0</v>
      </c>
      <c r="E147" s="24">
        <f>E148+E149</f>
        <v>0</v>
      </c>
      <c r="F147" s="24">
        <v>0</v>
      </c>
      <c r="G147" s="14">
        <f>G148</f>
        <v>0</v>
      </c>
      <c r="H147" s="48">
        <f>H148+H149</f>
        <v>0</v>
      </c>
      <c r="I147" s="14">
        <f>I148</f>
        <v>0</v>
      </c>
    </row>
    <row r="148" spans="1:9" ht="27" customHeight="1" x14ac:dyDescent="0.25">
      <c r="A148" s="133"/>
      <c r="B148" s="130"/>
      <c r="C148" s="94" t="s">
        <v>49</v>
      </c>
      <c r="D148" s="6">
        <f t="shared" si="58"/>
        <v>0</v>
      </c>
      <c r="E148" s="24">
        <v>0</v>
      </c>
      <c r="F148" s="24">
        <v>0</v>
      </c>
      <c r="G148" s="14">
        <v>0</v>
      </c>
      <c r="H148" s="24">
        <v>0</v>
      </c>
      <c r="I148" s="14">
        <v>0</v>
      </c>
    </row>
    <row r="149" spans="1:9" ht="16.5" customHeight="1" x14ac:dyDescent="0.25">
      <c r="A149" s="134"/>
      <c r="B149" s="131"/>
      <c r="C149" s="93" t="s">
        <v>24</v>
      </c>
      <c r="D149" s="6">
        <f t="shared" si="58"/>
        <v>0</v>
      </c>
      <c r="E149" s="24">
        <v>0</v>
      </c>
      <c r="F149" s="24">
        <v>0</v>
      </c>
      <c r="G149" s="14">
        <v>0</v>
      </c>
      <c r="H149" s="24">
        <v>0</v>
      </c>
      <c r="I149" s="14">
        <v>0</v>
      </c>
    </row>
    <row r="150" spans="1:9" ht="18" customHeight="1" x14ac:dyDescent="0.25">
      <c r="A150" s="132" t="s">
        <v>145</v>
      </c>
      <c r="B150" s="129" t="s">
        <v>94</v>
      </c>
      <c r="C150" s="89" t="s">
        <v>6</v>
      </c>
      <c r="D150" s="6">
        <f t="shared" si="58"/>
        <v>0</v>
      </c>
      <c r="E150" s="24">
        <f>E151+E152</f>
        <v>0</v>
      </c>
      <c r="F150" s="24">
        <f t="shared" ref="F150:H150" si="65">F151</f>
        <v>0</v>
      </c>
      <c r="G150" s="14">
        <f>G151</f>
        <v>0</v>
      </c>
      <c r="H150" s="24">
        <f t="shared" si="65"/>
        <v>0</v>
      </c>
      <c r="I150" s="14">
        <f>I151</f>
        <v>0</v>
      </c>
    </row>
    <row r="151" spans="1:9" ht="27" customHeight="1" x14ac:dyDescent="0.25">
      <c r="A151" s="133"/>
      <c r="B151" s="130"/>
      <c r="C151" s="91" t="s">
        <v>36</v>
      </c>
      <c r="D151" s="6">
        <f t="shared" si="58"/>
        <v>0</v>
      </c>
      <c r="E151" s="24">
        <v>0</v>
      </c>
      <c r="F151" s="24">
        <v>0</v>
      </c>
      <c r="G151" s="14">
        <v>0</v>
      </c>
      <c r="H151" s="24">
        <v>0</v>
      </c>
      <c r="I151" s="14">
        <v>0</v>
      </c>
    </row>
    <row r="152" spans="1:9" ht="17.25" customHeight="1" x14ac:dyDescent="0.25">
      <c r="A152" s="134"/>
      <c r="B152" s="131"/>
      <c r="C152" s="90" t="s">
        <v>24</v>
      </c>
      <c r="D152" s="6">
        <f t="shared" si="58"/>
        <v>0</v>
      </c>
      <c r="E152" s="24">
        <v>0</v>
      </c>
      <c r="F152" s="24">
        <v>0</v>
      </c>
      <c r="G152" s="14">
        <v>0</v>
      </c>
      <c r="H152" s="24">
        <v>0</v>
      </c>
      <c r="I152" s="14">
        <v>0</v>
      </c>
    </row>
    <row r="153" spans="1:9" ht="15" customHeight="1" x14ac:dyDescent="0.25">
      <c r="A153" s="132" t="s">
        <v>146</v>
      </c>
      <c r="B153" s="129" t="s">
        <v>68</v>
      </c>
      <c r="C153" s="98" t="s">
        <v>6</v>
      </c>
      <c r="D153" s="6">
        <f t="shared" si="58"/>
        <v>0</v>
      </c>
      <c r="E153" s="24">
        <f>E154+E155</f>
        <v>0</v>
      </c>
      <c r="F153" s="24">
        <f t="shared" ref="F153:H153" si="66">F154</f>
        <v>0</v>
      </c>
      <c r="G153" s="14">
        <f>G154</f>
        <v>0</v>
      </c>
      <c r="H153" s="24">
        <f t="shared" si="66"/>
        <v>0</v>
      </c>
      <c r="I153" s="14">
        <f>I154</f>
        <v>0</v>
      </c>
    </row>
    <row r="154" spans="1:9" ht="27" customHeight="1" x14ac:dyDescent="0.25">
      <c r="A154" s="133"/>
      <c r="B154" s="130"/>
      <c r="C154" s="97" t="s">
        <v>36</v>
      </c>
      <c r="D154" s="6">
        <f t="shared" si="58"/>
        <v>0</v>
      </c>
      <c r="E154" s="24">
        <v>0</v>
      </c>
      <c r="F154" s="24">
        <v>0</v>
      </c>
      <c r="G154" s="14">
        <v>0</v>
      </c>
      <c r="H154" s="24">
        <v>0</v>
      </c>
      <c r="I154" s="14">
        <v>0</v>
      </c>
    </row>
    <row r="155" spans="1:9" ht="16.5" customHeight="1" x14ac:dyDescent="0.25">
      <c r="A155" s="134"/>
      <c r="B155" s="131"/>
      <c r="C155" s="99" t="s">
        <v>24</v>
      </c>
      <c r="D155" s="6">
        <f t="shared" si="58"/>
        <v>0</v>
      </c>
      <c r="E155" s="24">
        <v>0</v>
      </c>
      <c r="F155" s="24">
        <v>0</v>
      </c>
      <c r="G155" s="14">
        <v>0</v>
      </c>
      <c r="H155" s="24">
        <v>0</v>
      </c>
      <c r="I155" s="14">
        <v>0</v>
      </c>
    </row>
    <row r="156" spans="1:9" ht="16.5" customHeight="1" x14ac:dyDescent="0.25">
      <c r="A156" s="132" t="s">
        <v>147</v>
      </c>
      <c r="B156" s="129" t="s">
        <v>95</v>
      </c>
      <c r="C156" s="89" t="s">
        <v>6</v>
      </c>
      <c r="D156" s="6">
        <f t="shared" si="58"/>
        <v>1271.4290000000001</v>
      </c>
      <c r="E156" s="24">
        <f>E157+E158</f>
        <v>0</v>
      </c>
      <c r="F156" s="24">
        <f t="shared" ref="F156" si="67">F157</f>
        <v>16.75</v>
      </c>
      <c r="G156" s="14">
        <f>G157</f>
        <v>1254.6790000000001</v>
      </c>
      <c r="H156" s="14">
        <f t="shared" ref="H156:I156" si="68">H157</f>
        <v>0</v>
      </c>
      <c r="I156" s="14">
        <f t="shared" si="68"/>
        <v>0</v>
      </c>
    </row>
    <row r="157" spans="1:9" ht="27" customHeight="1" x14ac:dyDescent="0.25">
      <c r="A157" s="133"/>
      <c r="B157" s="130"/>
      <c r="C157" s="91" t="s">
        <v>36</v>
      </c>
      <c r="D157" s="6">
        <f t="shared" si="58"/>
        <v>1271.4290000000001</v>
      </c>
      <c r="E157" s="24">
        <v>0</v>
      </c>
      <c r="F157" s="24">
        <v>16.75</v>
      </c>
      <c r="G157" s="24">
        <v>1254.6790000000001</v>
      </c>
      <c r="H157" s="24">
        <v>0</v>
      </c>
      <c r="I157" s="24">
        <v>0</v>
      </c>
    </row>
    <row r="158" spans="1:9" ht="16.5" customHeight="1" x14ac:dyDescent="0.25">
      <c r="A158" s="134"/>
      <c r="B158" s="131"/>
      <c r="C158" s="90" t="s">
        <v>24</v>
      </c>
      <c r="D158" s="6">
        <f t="shared" si="58"/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</row>
    <row r="159" spans="1:9" ht="17.25" customHeight="1" x14ac:dyDescent="0.25">
      <c r="A159" s="123" t="s">
        <v>108</v>
      </c>
      <c r="B159" s="129" t="s">
        <v>95</v>
      </c>
      <c r="C159" s="118" t="s">
        <v>6</v>
      </c>
      <c r="D159" s="6">
        <f t="shared" ref="D159:D170" si="69">G159+H159+I159+E159+F159</f>
        <v>902.00699999999995</v>
      </c>
      <c r="E159" s="24">
        <f>E160+E161</f>
        <v>18.649999999999999</v>
      </c>
      <c r="F159" s="24">
        <f t="shared" ref="F159" si="70">F160</f>
        <v>9</v>
      </c>
      <c r="G159" s="14">
        <f>G160</f>
        <v>874.35699999999997</v>
      </c>
      <c r="H159" s="14">
        <f t="shared" ref="H159:I159" si="71">H160</f>
        <v>0</v>
      </c>
      <c r="I159" s="14">
        <f t="shared" si="71"/>
        <v>0</v>
      </c>
    </row>
    <row r="160" spans="1:9" ht="17.25" customHeight="1" x14ac:dyDescent="0.25">
      <c r="A160" s="124"/>
      <c r="B160" s="130"/>
      <c r="C160" s="117" t="s">
        <v>36</v>
      </c>
      <c r="D160" s="6">
        <f t="shared" si="69"/>
        <v>902.00699999999995</v>
      </c>
      <c r="E160" s="24">
        <f>E163+E166+E169</f>
        <v>18.649999999999999</v>
      </c>
      <c r="F160" s="24">
        <f t="shared" ref="F160:I160" si="72">F163+F166+F169</f>
        <v>9</v>
      </c>
      <c r="G160" s="24">
        <f t="shared" si="72"/>
        <v>874.35699999999997</v>
      </c>
      <c r="H160" s="24">
        <f t="shared" si="72"/>
        <v>0</v>
      </c>
      <c r="I160" s="24">
        <f t="shared" si="72"/>
        <v>0</v>
      </c>
    </row>
    <row r="161" spans="1:9" ht="17.25" customHeight="1" x14ac:dyDescent="0.25">
      <c r="A161" s="125"/>
      <c r="B161" s="131"/>
      <c r="C161" s="120" t="s">
        <v>24</v>
      </c>
      <c r="D161" s="6">
        <f t="shared" si="69"/>
        <v>0</v>
      </c>
      <c r="E161" s="24">
        <f>E164+E167+E170</f>
        <v>0</v>
      </c>
      <c r="F161" s="24">
        <f t="shared" ref="F161:I161" si="73">F164+F167+F170</f>
        <v>0</v>
      </c>
      <c r="G161" s="24">
        <f t="shared" si="73"/>
        <v>0</v>
      </c>
      <c r="H161" s="24">
        <f t="shared" si="73"/>
        <v>0</v>
      </c>
      <c r="I161" s="24">
        <f t="shared" si="73"/>
        <v>0</v>
      </c>
    </row>
    <row r="162" spans="1:9" ht="17.25" customHeight="1" x14ac:dyDescent="0.25">
      <c r="A162" s="123" t="s">
        <v>161</v>
      </c>
      <c r="B162" s="129" t="s">
        <v>64</v>
      </c>
      <c r="C162" s="68" t="s">
        <v>6</v>
      </c>
      <c r="D162" s="6">
        <f t="shared" si="69"/>
        <v>472.45400000000001</v>
      </c>
      <c r="E162" s="24">
        <f>E163+E164</f>
        <v>11.67</v>
      </c>
      <c r="F162" s="24">
        <f t="shared" ref="F162" si="74">F163</f>
        <v>0</v>
      </c>
      <c r="G162" s="14">
        <f>G163</f>
        <v>460.78399999999999</v>
      </c>
      <c r="H162" s="14">
        <f t="shared" ref="H162:I162" si="75">H163</f>
        <v>0</v>
      </c>
      <c r="I162" s="14">
        <f t="shared" si="75"/>
        <v>0</v>
      </c>
    </row>
    <row r="163" spans="1:9" ht="95.25" customHeight="1" x14ac:dyDescent="0.25">
      <c r="A163" s="124"/>
      <c r="B163" s="130"/>
      <c r="C163" s="70" t="s">
        <v>36</v>
      </c>
      <c r="D163" s="6">
        <f t="shared" si="69"/>
        <v>472.45400000000001</v>
      </c>
      <c r="E163" s="24">
        <v>11.67</v>
      </c>
      <c r="F163" s="24">
        <v>0</v>
      </c>
      <c r="G163" s="24">
        <v>460.78399999999999</v>
      </c>
      <c r="H163" s="24">
        <v>0</v>
      </c>
      <c r="I163" s="24">
        <v>0</v>
      </c>
    </row>
    <row r="164" spans="1:9" ht="17.25" customHeight="1" x14ac:dyDescent="0.25">
      <c r="A164" s="125"/>
      <c r="B164" s="131"/>
      <c r="C164" s="69" t="s">
        <v>24</v>
      </c>
      <c r="D164" s="6">
        <f t="shared" si="69"/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</row>
    <row r="165" spans="1:9" ht="17.25" customHeight="1" x14ac:dyDescent="0.25">
      <c r="A165" s="123" t="s">
        <v>159</v>
      </c>
      <c r="B165" s="129" t="s">
        <v>94</v>
      </c>
      <c r="C165" s="98" t="s">
        <v>6</v>
      </c>
      <c r="D165" s="6">
        <f t="shared" si="69"/>
        <v>377.43900000000002</v>
      </c>
      <c r="E165" s="24">
        <f>E166+E167</f>
        <v>0</v>
      </c>
      <c r="F165" s="24">
        <f t="shared" ref="F165" si="76">F166</f>
        <v>0</v>
      </c>
      <c r="G165" s="24">
        <f>G166</f>
        <v>377.43900000000002</v>
      </c>
      <c r="H165" s="24">
        <f t="shared" ref="H165:I165" si="77">H166</f>
        <v>0</v>
      </c>
      <c r="I165" s="24">
        <f t="shared" si="77"/>
        <v>0</v>
      </c>
    </row>
    <row r="166" spans="1:9" ht="44.25" customHeight="1" x14ac:dyDescent="0.25">
      <c r="A166" s="124"/>
      <c r="B166" s="130"/>
      <c r="C166" s="97" t="s">
        <v>36</v>
      </c>
      <c r="D166" s="6">
        <f t="shared" si="69"/>
        <v>377.43900000000002</v>
      </c>
      <c r="E166" s="24">
        <v>0</v>
      </c>
      <c r="F166" s="24">
        <v>0</v>
      </c>
      <c r="G166" s="24">
        <v>377.43900000000002</v>
      </c>
      <c r="H166" s="24">
        <v>0</v>
      </c>
      <c r="I166" s="24">
        <v>0</v>
      </c>
    </row>
    <row r="167" spans="1:9" ht="18.75" customHeight="1" x14ac:dyDescent="0.25">
      <c r="A167" s="125"/>
      <c r="B167" s="131"/>
      <c r="C167" s="99" t="s">
        <v>24</v>
      </c>
      <c r="D167" s="6">
        <f t="shared" si="69"/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</row>
    <row r="168" spans="1:9" ht="28.5" customHeight="1" x14ac:dyDescent="0.25">
      <c r="A168" s="123" t="s">
        <v>160</v>
      </c>
      <c r="B168" s="129" t="s">
        <v>52</v>
      </c>
      <c r="C168" s="65" t="s">
        <v>6</v>
      </c>
      <c r="D168" s="6">
        <f t="shared" si="69"/>
        <v>52.114000000000004</v>
      </c>
      <c r="E168" s="24">
        <f>E169+E170</f>
        <v>6.98</v>
      </c>
      <c r="F168" s="24">
        <f t="shared" ref="F168" si="78">F169</f>
        <v>9</v>
      </c>
      <c r="G168" s="24">
        <f>G169</f>
        <v>36.134</v>
      </c>
      <c r="H168" s="24">
        <f t="shared" ref="H168:I168" si="79">H169</f>
        <v>0</v>
      </c>
      <c r="I168" s="24">
        <f t="shared" si="79"/>
        <v>0</v>
      </c>
    </row>
    <row r="169" spans="1:9" ht="30.75" customHeight="1" x14ac:dyDescent="0.25">
      <c r="A169" s="124"/>
      <c r="B169" s="130"/>
      <c r="C169" s="67" t="s">
        <v>36</v>
      </c>
      <c r="D169" s="6">
        <f t="shared" si="69"/>
        <v>52.114000000000004</v>
      </c>
      <c r="E169" s="24">
        <v>6.98</v>
      </c>
      <c r="F169" s="24">
        <v>9</v>
      </c>
      <c r="G169" s="24">
        <v>36.134</v>
      </c>
      <c r="H169" s="24">
        <v>0</v>
      </c>
      <c r="I169" s="24">
        <v>0</v>
      </c>
    </row>
    <row r="170" spans="1:9" ht="19.5" customHeight="1" x14ac:dyDescent="0.25">
      <c r="A170" s="125"/>
      <c r="B170" s="131"/>
      <c r="C170" s="66" t="s">
        <v>24</v>
      </c>
      <c r="D170" s="6">
        <f t="shared" si="69"/>
        <v>0</v>
      </c>
      <c r="E170" s="24">
        <v>0</v>
      </c>
      <c r="F170" s="24">
        <v>0</v>
      </c>
      <c r="G170" s="14">
        <v>0</v>
      </c>
      <c r="H170" s="24">
        <v>0</v>
      </c>
      <c r="I170" s="14">
        <v>0</v>
      </c>
    </row>
    <row r="171" spans="1:9" ht="16.5" customHeight="1" x14ac:dyDescent="0.25">
      <c r="A171" s="136" t="s">
        <v>20</v>
      </c>
      <c r="B171" s="129" t="s">
        <v>59</v>
      </c>
      <c r="C171" s="9" t="s">
        <v>8</v>
      </c>
      <c r="D171" s="10">
        <f t="shared" ref="D171:G171" si="80">D172+D174+D173</f>
        <v>76820.656000000003</v>
      </c>
      <c r="E171" s="10">
        <f t="shared" si="80"/>
        <v>10382.150000000001</v>
      </c>
      <c r="F171" s="10">
        <f t="shared" si="80"/>
        <v>11979.230000000001</v>
      </c>
      <c r="G171" s="10">
        <f t="shared" si="80"/>
        <v>13396.594999999999</v>
      </c>
      <c r="H171" s="10">
        <f>H172+H174+H173</f>
        <v>27802.290999999997</v>
      </c>
      <c r="I171" s="10">
        <f>I172+I174+I173</f>
        <v>13260.39</v>
      </c>
    </row>
    <row r="172" spans="1:9" ht="28.5" customHeight="1" x14ac:dyDescent="0.25">
      <c r="A172" s="137"/>
      <c r="B172" s="130"/>
      <c r="C172" s="52" t="s">
        <v>36</v>
      </c>
      <c r="D172" s="6">
        <f t="shared" ref="D172:D208" si="81">G172+H172+I172+E172+F172</f>
        <v>61101.464000000007</v>
      </c>
      <c r="E172" s="16">
        <f t="shared" ref="E172:F172" si="82">E176+E180+E184+E198</f>
        <v>10382.150000000001</v>
      </c>
      <c r="F172" s="16">
        <f t="shared" si="82"/>
        <v>11979.230000000001</v>
      </c>
      <c r="G172" s="16">
        <f>G176+G180+G184+G198</f>
        <v>12146.594999999999</v>
      </c>
      <c r="H172" s="16">
        <f t="shared" ref="H172:I172" si="83">H176+H180+H184+H198</f>
        <v>13333.099</v>
      </c>
      <c r="I172" s="16">
        <f t="shared" si="83"/>
        <v>13260.39</v>
      </c>
    </row>
    <row r="173" spans="1:9" ht="15.75" customHeight="1" x14ac:dyDescent="0.25">
      <c r="A173" s="137"/>
      <c r="B173" s="130"/>
      <c r="C173" s="122" t="s">
        <v>23</v>
      </c>
      <c r="D173" s="16">
        <f t="shared" ref="D173:G173" si="84">D186</f>
        <v>0</v>
      </c>
      <c r="E173" s="16">
        <f t="shared" si="84"/>
        <v>0</v>
      </c>
      <c r="F173" s="16">
        <f t="shared" si="84"/>
        <v>0</v>
      </c>
      <c r="G173" s="16">
        <f t="shared" si="84"/>
        <v>0</v>
      </c>
      <c r="H173" s="16">
        <f>H186</f>
        <v>0</v>
      </c>
      <c r="I173" s="16">
        <f>I186</f>
        <v>0</v>
      </c>
    </row>
    <row r="174" spans="1:9" ht="15.75" customHeight="1" x14ac:dyDescent="0.25">
      <c r="A174" s="138"/>
      <c r="B174" s="131"/>
      <c r="C174" s="34" t="s">
        <v>26</v>
      </c>
      <c r="D174" s="6">
        <f>G174+H174+I174+E174+F174</f>
        <v>15719.191999999999</v>
      </c>
      <c r="E174" s="12">
        <v>0</v>
      </c>
      <c r="F174" s="12">
        <f>F185</f>
        <v>0</v>
      </c>
      <c r="G174" s="12">
        <f>G185</f>
        <v>1250</v>
      </c>
      <c r="H174" s="12">
        <f>H185</f>
        <v>14469.191999999999</v>
      </c>
      <c r="I174" s="12">
        <f>I185</f>
        <v>0</v>
      </c>
    </row>
    <row r="175" spans="1:9" ht="18" customHeight="1" x14ac:dyDescent="0.25">
      <c r="A175" s="135" t="s">
        <v>148</v>
      </c>
      <c r="B175" s="135" t="s">
        <v>80</v>
      </c>
      <c r="C175" s="13" t="s">
        <v>8</v>
      </c>
      <c r="D175" s="6">
        <f t="shared" si="81"/>
        <v>58459.244000000006</v>
      </c>
      <c r="E175" s="14">
        <f>E176</f>
        <v>10084.86</v>
      </c>
      <c r="F175" s="14">
        <f>F176</f>
        <v>10487.7</v>
      </c>
      <c r="G175" s="14">
        <f>G176</f>
        <v>11375.504000000001</v>
      </c>
      <c r="H175" s="14">
        <f t="shared" ref="H175:I175" si="85">H176</f>
        <v>13255.59</v>
      </c>
      <c r="I175" s="14">
        <f t="shared" si="85"/>
        <v>13255.59</v>
      </c>
    </row>
    <row r="176" spans="1:9" ht="29.25" customHeight="1" x14ac:dyDescent="0.25">
      <c r="A176" s="135"/>
      <c r="B176" s="135"/>
      <c r="C176" s="52" t="s">
        <v>36</v>
      </c>
      <c r="D176" s="6">
        <f t="shared" si="81"/>
        <v>58459.244000000006</v>
      </c>
      <c r="E176" s="12">
        <f t="shared" ref="E176:I176" si="86">E178</f>
        <v>10084.86</v>
      </c>
      <c r="F176" s="16">
        <f t="shared" si="86"/>
        <v>10487.7</v>
      </c>
      <c r="G176" s="16">
        <f t="shared" si="86"/>
        <v>11375.504000000001</v>
      </c>
      <c r="H176" s="16">
        <f t="shared" si="86"/>
        <v>13255.59</v>
      </c>
      <c r="I176" s="16">
        <f t="shared" si="86"/>
        <v>13255.59</v>
      </c>
    </row>
    <row r="177" spans="1:9" ht="16.5" customHeight="1" x14ac:dyDescent="0.25">
      <c r="A177" s="135" t="s">
        <v>149</v>
      </c>
      <c r="B177" s="135" t="s">
        <v>80</v>
      </c>
      <c r="C177" s="13" t="s">
        <v>8</v>
      </c>
      <c r="D177" s="6">
        <f t="shared" si="81"/>
        <v>58459.244000000006</v>
      </c>
      <c r="E177" s="14">
        <f t="shared" ref="E177:I177" si="87">E178</f>
        <v>10084.86</v>
      </c>
      <c r="F177" s="24">
        <f t="shared" si="87"/>
        <v>10487.7</v>
      </c>
      <c r="G177" s="24">
        <f t="shared" si="87"/>
        <v>11375.504000000001</v>
      </c>
      <c r="H177" s="24">
        <f t="shared" si="87"/>
        <v>13255.59</v>
      </c>
      <c r="I177" s="24">
        <f t="shared" si="87"/>
        <v>13255.59</v>
      </c>
    </row>
    <row r="178" spans="1:9" ht="32.25" customHeight="1" x14ac:dyDescent="0.25">
      <c r="A178" s="135"/>
      <c r="B178" s="135"/>
      <c r="C178" s="52" t="s">
        <v>36</v>
      </c>
      <c r="D178" s="6">
        <f t="shared" si="81"/>
        <v>58459.244000000006</v>
      </c>
      <c r="E178" s="12">
        <v>10084.86</v>
      </c>
      <c r="F178" s="16">
        <v>10487.7</v>
      </c>
      <c r="G178" s="16">
        <v>11375.504000000001</v>
      </c>
      <c r="H178" s="16">
        <v>13255.59</v>
      </c>
      <c r="I178" s="16">
        <v>13255.59</v>
      </c>
    </row>
    <row r="179" spans="1:9" ht="15.75" customHeight="1" x14ac:dyDescent="0.25">
      <c r="A179" s="135" t="s">
        <v>9</v>
      </c>
      <c r="B179" s="135" t="s">
        <v>80</v>
      </c>
      <c r="C179" s="13" t="s">
        <v>8</v>
      </c>
      <c r="D179" s="6">
        <f t="shared" si="81"/>
        <v>152.97999999999999</v>
      </c>
      <c r="E179" s="14">
        <f>E180</f>
        <v>40.9</v>
      </c>
      <c r="F179" s="24">
        <f>F180</f>
        <v>50.41</v>
      </c>
      <c r="G179" s="24">
        <f>G180</f>
        <v>52.07</v>
      </c>
      <c r="H179" s="24">
        <f t="shared" ref="H179:I179" si="88">H180</f>
        <v>4.8</v>
      </c>
      <c r="I179" s="24">
        <f t="shared" si="88"/>
        <v>4.8</v>
      </c>
    </row>
    <row r="180" spans="1:9" ht="31.5" customHeight="1" x14ac:dyDescent="0.25">
      <c r="A180" s="135"/>
      <c r="B180" s="135"/>
      <c r="C180" s="70" t="s">
        <v>36</v>
      </c>
      <c r="D180" s="6">
        <f>G180+H180+I180+E180+F180</f>
        <v>152.97999999999999</v>
      </c>
      <c r="E180" s="12">
        <f>E182</f>
        <v>40.9</v>
      </c>
      <c r="F180" s="16">
        <f>F182</f>
        <v>50.41</v>
      </c>
      <c r="G180" s="16">
        <f>G182</f>
        <v>52.07</v>
      </c>
      <c r="H180" s="16">
        <f t="shared" ref="H180:I180" si="89">H182</f>
        <v>4.8</v>
      </c>
      <c r="I180" s="16">
        <f t="shared" si="89"/>
        <v>4.8</v>
      </c>
    </row>
    <row r="181" spans="1:9" ht="19.5" customHeight="1" x14ac:dyDescent="0.25">
      <c r="A181" s="135" t="s">
        <v>150</v>
      </c>
      <c r="B181" s="135" t="s">
        <v>80</v>
      </c>
      <c r="C181" s="15" t="s">
        <v>8</v>
      </c>
      <c r="D181" s="6">
        <f t="shared" si="81"/>
        <v>152.97999999999999</v>
      </c>
      <c r="E181" s="14">
        <f t="shared" ref="E181:I181" si="90">E182</f>
        <v>40.9</v>
      </c>
      <c r="F181" s="24">
        <f t="shared" si="90"/>
        <v>50.41</v>
      </c>
      <c r="G181" s="24">
        <f t="shared" si="90"/>
        <v>52.07</v>
      </c>
      <c r="H181" s="24">
        <f t="shared" si="90"/>
        <v>4.8</v>
      </c>
      <c r="I181" s="24">
        <f t="shared" si="90"/>
        <v>4.8</v>
      </c>
    </row>
    <row r="182" spans="1:9" ht="37.5" customHeight="1" x14ac:dyDescent="0.25">
      <c r="A182" s="135"/>
      <c r="B182" s="135"/>
      <c r="C182" s="52" t="s">
        <v>36</v>
      </c>
      <c r="D182" s="6">
        <f t="shared" si="81"/>
        <v>152.97999999999999</v>
      </c>
      <c r="E182" s="12">
        <v>40.9</v>
      </c>
      <c r="F182" s="16">
        <v>50.41</v>
      </c>
      <c r="G182" s="16">
        <v>52.07</v>
      </c>
      <c r="H182" s="16">
        <v>4.8</v>
      </c>
      <c r="I182" s="16">
        <v>4.8</v>
      </c>
    </row>
    <row r="183" spans="1:9" ht="16.5" customHeight="1" x14ac:dyDescent="0.25">
      <c r="A183" s="132" t="s">
        <v>22</v>
      </c>
      <c r="B183" s="129" t="s">
        <v>80</v>
      </c>
      <c r="C183" s="13" t="s">
        <v>8</v>
      </c>
      <c r="D183" s="6">
        <f t="shared" si="81"/>
        <v>18123.781999999999</v>
      </c>
      <c r="E183" s="16">
        <f t="shared" ref="E183:F183" si="91">E184+E185+E186</f>
        <v>189.54</v>
      </c>
      <c r="F183" s="16">
        <f t="shared" si="91"/>
        <v>1441.1200000000001</v>
      </c>
      <c r="G183" s="16">
        <f>G184+G185+G186</f>
        <v>1951.221</v>
      </c>
      <c r="H183" s="16">
        <f t="shared" ref="H183:I183" si="92">H184+H185+H186</f>
        <v>14541.901</v>
      </c>
      <c r="I183" s="16">
        <f t="shared" si="92"/>
        <v>0</v>
      </c>
    </row>
    <row r="184" spans="1:9" ht="15.75" customHeight="1" x14ac:dyDescent="0.25">
      <c r="A184" s="133"/>
      <c r="B184" s="130"/>
      <c r="C184" s="52" t="s">
        <v>36</v>
      </c>
      <c r="D184" s="6">
        <f t="shared" si="81"/>
        <v>2404.59</v>
      </c>
      <c r="E184" s="12">
        <f>E188+E196+E193+E189</f>
        <v>189.54</v>
      </c>
      <c r="F184" s="12">
        <f t="shared" ref="F184:I184" si="93">F188+F196+F193+F189</f>
        <v>1441.1200000000001</v>
      </c>
      <c r="G184" s="12">
        <f t="shared" si="93"/>
        <v>701.221</v>
      </c>
      <c r="H184" s="12">
        <f t="shared" si="93"/>
        <v>72.709000000000003</v>
      </c>
      <c r="I184" s="12">
        <f t="shared" si="93"/>
        <v>0</v>
      </c>
    </row>
    <row r="185" spans="1:9" ht="18" customHeight="1" x14ac:dyDescent="0.25">
      <c r="A185" s="133"/>
      <c r="B185" s="130"/>
      <c r="C185" s="34" t="s">
        <v>26</v>
      </c>
      <c r="D185" s="6">
        <f t="shared" si="81"/>
        <v>15719.191999999999</v>
      </c>
      <c r="E185" s="12">
        <v>0</v>
      </c>
      <c r="F185" s="24">
        <f>F194</f>
        <v>0</v>
      </c>
      <c r="G185" s="24">
        <f>G194+G190</f>
        <v>1250</v>
      </c>
      <c r="H185" s="24">
        <f>H194+H190</f>
        <v>14469.191999999999</v>
      </c>
      <c r="I185" s="24">
        <f t="shared" ref="I185" si="94">I194+I190</f>
        <v>0</v>
      </c>
    </row>
    <row r="186" spans="1:9" ht="18" customHeight="1" x14ac:dyDescent="0.25">
      <c r="A186" s="134"/>
      <c r="B186" s="131"/>
      <c r="C186" s="119" t="s">
        <v>23</v>
      </c>
      <c r="D186" s="6">
        <f t="shared" si="81"/>
        <v>0</v>
      </c>
      <c r="E186" s="24">
        <f t="shared" ref="E186:F186" si="95">E191</f>
        <v>0</v>
      </c>
      <c r="F186" s="24">
        <f t="shared" si="95"/>
        <v>0</v>
      </c>
      <c r="G186" s="24">
        <f>G191</f>
        <v>0</v>
      </c>
      <c r="H186" s="24">
        <f t="shared" ref="H186:I186" si="96">H191</f>
        <v>0</v>
      </c>
      <c r="I186" s="24">
        <f t="shared" si="96"/>
        <v>0</v>
      </c>
    </row>
    <row r="187" spans="1:9" ht="17.25" customHeight="1" x14ac:dyDescent="0.25">
      <c r="A187" s="123" t="s">
        <v>152</v>
      </c>
      <c r="B187" s="129" t="s">
        <v>80</v>
      </c>
      <c r="C187" s="13" t="s">
        <v>8</v>
      </c>
      <c r="D187" s="24">
        <f t="shared" ref="D187:F187" si="97">D188+D189+D190+D191</f>
        <v>16366.692999999999</v>
      </c>
      <c r="E187" s="24">
        <f t="shared" si="97"/>
        <v>48.19</v>
      </c>
      <c r="F187" s="24">
        <f t="shared" si="97"/>
        <v>1114.04</v>
      </c>
      <c r="G187" s="24">
        <f>G188+G189+G190+G191</f>
        <v>662.56200000000001</v>
      </c>
      <c r="H187" s="24">
        <f>H188+H189+H190+H191</f>
        <v>14541.901</v>
      </c>
      <c r="I187" s="24">
        <f t="shared" ref="I187" si="98">I188+I189+I190+I191</f>
        <v>0</v>
      </c>
    </row>
    <row r="188" spans="1:9" ht="27" customHeight="1" x14ac:dyDescent="0.25">
      <c r="A188" s="124"/>
      <c r="B188" s="130"/>
      <c r="C188" s="117" t="s">
        <v>36</v>
      </c>
      <c r="D188" s="6">
        <f t="shared" si="81"/>
        <v>1824.7919999999999</v>
      </c>
      <c r="E188" s="12">
        <v>48.19</v>
      </c>
      <c r="F188" s="16">
        <v>1114.04</v>
      </c>
      <c r="G188" s="16">
        <v>662.56200000000001</v>
      </c>
      <c r="H188" s="16">
        <v>0</v>
      </c>
      <c r="I188" s="16">
        <v>0</v>
      </c>
    </row>
    <row r="189" spans="1:9" ht="39.75" customHeight="1" x14ac:dyDescent="0.25">
      <c r="A189" s="124"/>
      <c r="B189" s="130"/>
      <c r="C189" s="57" t="s">
        <v>49</v>
      </c>
      <c r="D189" s="6">
        <f t="shared" si="81"/>
        <v>72.709000000000003</v>
      </c>
      <c r="E189" s="24">
        <v>0</v>
      </c>
      <c r="F189" s="40">
        <v>0</v>
      </c>
      <c r="G189" s="40">
        <v>0</v>
      </c>
      <c r="H189" s="40">
        <v>72.709000000000003</v>
      </c>
      <c r="I189" s="40">
        <v>0</v>
      </c>
    </row>
    <row r="190" spans="1:9" ht="18" customHeight="1" x14ac:dyDescent="0.25">
      <c r="A190" s="124"/>
      <c r="B190" s="130"/>
      <c r="C190" s="119" t="s">
        <v>27</v>
      </c>
      <c r="D190" s="6">
        <f t="shared" si="81"/>
        <v>14469.191999999999</v>
      </c>
      <c r="E190" s="24">
        <v>0</v>
      </c>
      <c r="F190" s="40">
        <v>0</v>
      </c>
      <c r="G190" s="40">
        <v>0</v>
      </c>
      <c r="H190" s="40">
        <v>14469.191999999999</v>
      </c>
      <c r="I190" s="40">
        <v>0</v>
      </c>
    </row>
    <row r="191" spans="1:9" ht="18" customHeight="1" x14ac:dyDescent="0.25">
      <c r="A191" s="125"/>
      <c r="B191" s="131"/>
      <c r="C191" s="119" t="s">
        <v>23</v>
      </c>
      <c r="D191" s="6">
        <f t="shared" si="81"/>
        <v>0</v>
      </c>
      <c r="E191" s="24">
        <v>0</v>
      </c>
      <c r="F191" s="40">
        <v>0</v>
      </c>
      <c r="G191" s="40">
        <v>0</v>
      </c>
      <c r="H191" s="40">
        <v>0</v>
      </c>
      <c r="I191" s="40">
        <v>0</v>
      </c>
    </row>
    <row r="192" spans="1:9" ht="13.5" customHeight="1" x14ac:dyDescent="0.25">
      <c r="A192" s="132" t="s">
        <v>151</v>
      </c>
      <c r="B192" s="129" t="s">
        <v>80</v>
      </c>
      <c r="C192" s="13" t="s">
        <v>8</v>
      </c>
      <c r="D192" s="6">
        <f t="shared" si="81"/>
        <v>1401.8390000000002</v>
      </c>
      <c r="E192" s="14">
        <f>E193</f>
        <v>0</v>
      </c>
      <c r="F192" s="16">
        <f>F193+F194</f>
        <v>113.18</v>
      </c>
      <c r="G192" s="16">
        <f>G193+G194</f>
        <v>1288.6590000000001</v>
      </c>
      <c r="H192" s="16">
        <f t="shared" ref="H192:I192" si="99">H193+H194</f>
        <v>0</v>
      </c>
      <c r="I192" s="16">
        <f t="shared" si="99"/>
        <v>0</v>
      </c>
    </row>
    <row r="193" spans="1:9" ht="40.5" customHeight="1" x14ac:dyDescent="0.25">
      <c r="A193" s="133"/>
      <c r="B193" s="130"/>
      <c r="C193" s="52" t="s">
        <v>49</v>
      </c>
      <c r="D193" s="6">
        <f t="shared" si="81"/>
        <v>151.839</v>
      </c>
      <c r="E193" s="12">
        <v>0</v>
      </c>
      <c r="F193" s="24">
        <v>113.18</v>
      </c>
      <c r="G193" s="16">
        <v>38.658999999999999</v>
      </c>
      <c r="H193" s="24">
        <v>0</v>
      </c>
      <c r="I193" s="16">
        <v>0</v>
      </c>
    </row>
    <row r="194" spans="1:9" ht="12.75" customHeight="1" x14ac:dyDescent="0.25">
      <c r="A194" s="133"/>
      <c r="B194" s="131"/>
      <c r="C194" s="34" t="s">
        <v>26</v>
      </c>
      <c r="D194" s="6">
        <f t="shared" si="81"/>
        <v>1250</v>
      </c>
      <c r="E194" s="12">
        <v>0</v>
      </c>
      <c r="F194" s="24">
        <v>0</v>
      </c>
      <c r="G194" s="16">
        <v>1250</v>
      </c>
      <c r="H194" s="24">
        <v>0</v>
      </c>
      <c r="I194" s="16">
        <v>0</v>
      </c>
    </row>
    <row r="195" spans="1:9" ht="20.25" customHeight="1" x14ac:dyDescent="0.25">
      <c r="A195" s="54" t="s">
        <v>39</v>
      </c>
      <c r="B195" s="145" t="s">
        <v>80</v>
      </c>
      <c r="C195" s="13" t="s">
        <v>8</v>
      </c>
      <c r="D195" s="6">
        <f t="shared" si="81"/>
        <v>355.25</v>
      </c>
      <c r="E195" s="12">
        <f>E196</f>
        <v>141.35</v>
      </c>
      <c r="F195" s="16">
        <f>F196</f>
        <v>213.9</v>
      </c>
      <c r="G195" s="16">
        <f>G196</f>
        <v>0</v>
      </c>
      <c r="H195" s="16">
        <f t="shared" ref="H195:I195" si="100">H196</f>
        <v>0</v>
      </c>
      <c r="I195" s="16">
        <f t="shared" si="100"/>
        <v>0</v>
      </c>
    </row>
    <row r="196" spans="1:9" ht="33" customHeight="1" x14ac:dyDescent="0.25">
      <c r="A196" s="72" t="s">
        <v>50</v>
      </c>
      <c r="B196" s="145"/>
      <c r="C196" s="52" t="s">
        <v>36</v>
      </c>
      <c r="D196" s="6">
        <f t="shared" si="81"/>
        <v>355.25</v>
      </c>
      <c r="E196" s="12">
        <v>141.35</v>
      </c>
      <c r="F196" s="16">
        <v>213.9</v>
      </c>
      <c r="G196" s="16">
        <v>0</v>
      </c>
      <c r="H196" s="16">
        <v>0</v>
      </c>
      <c r="I196" s="16">
        <v>0</v>
      </c>
    </row>
    <row r="197" spans="1:9" ht="21.75" customHeight="1" x14ac:dyDescent="0.25">
      <c r="A197" s="123" t="s">
        <v>104</v>
      </c>
      <c r="B197" s="145" t="s">
        <v>80</v>
      </c>
      <c r="C197" s="31" t="s">
        <v>8</v>
      </c>
      <c r="D197" s="6">
        <f t="shared" ref="D197:D198" si="101">G197+H197+I197+E197+F197</f>
        <v>84.649999999999991</v>
      </c>
      <c r="E197" s="16">
        <f>E198</f>
        <v>66.849999999999994</v>
      </c>
      <c r="F197" s="16">
        <f t="shared" ref="F197:I197" si="102">F198</f>
        <v>0</v>
      </c>
      <c r="G197" s="16">
        <f t="shared" si="102"/>
        <v>17.799999999999997</v>
      </c>
      <c r="H197" s="16">
        <f t="shared" si="102"/>
        <v>0</v>
      </c>
      <c r="I197" s="16">
        <f t="shared" si="102"/>
        <v>0</v>
      </c>
    </row>
    <row r="198" spans="1:9" ht="27.75" customHeight="1" x14ac:dyDescent="0.25">
      <c r="A198" s="125"/>
      <c r="B198" s="145"/>
      <c r="C198" s="117" t="s">
        <v>36</v>
      </c>
      <c r="D198" s="6">
        <f t="shared" si="101"/>
        <v>84.649999999999991</v>
      </c>
      <c r="E198" s="16">
        <f>E200+E202</f>
        <v>66.849999999999994</v>
      </c>
      <c r="F198" s="16">
        <f t="shared" ref="F198:I198" si="103">F200+F202</f>
        <v>0</v>
      </c>
      <c r="G198" s="16">
        <f t="shared" si="103"/>
        <v>17.799999999999997</v>
      </c>
      <c r="H198" s="16">
        <f t="shared" si="103"/>
        <v>0</v>
      </c>
      <c r="I198" s="16">
        <f t="shared" si="103"/>
        <v>0</v>
      </c>
    </row>
    <row r="199" spans="1:9" ht="27" customHeight="1" x14ac:dyDescent="0.25">
      <c r="A199" s="55" t="s">
        <v>105</v>
      </c>
      <c r="B199" s="145" t="s">
        <v>80</v>
      </c>
      <c r="C199" s="31" t="s">
        <v>8</v>
      </c>
      <c r="D199" s="6">
        <f t="shared" si="81"/>
        <v>32.1</v>
      </c>
      <c r="E199" s="16">
        <f>E200</f>
        <v>23</v>
      </c>
      <c r="F199" s="16">
        <f t="shared" ref="F199:I199" si="104">F200</f>
        <v>0</v>
      </c>
      <c r="G199" s="16">
        <f t="shared" si="104"/>
        <v>9.1</v>
      </c>
      <c r="H199" s="16">
        <f t="shared" si="104"/>
        <v>0</v>
      </c>
      <c r="I199" s="16">
        <f t="shared" si="104"/>
        <v>0</v>
      </c>
    </row>
    <row r="200" spans="1:9" ht="56.25" customHeight="1" x14ac:dyDescent="0.25">
      <c r="A200" s="72" t="s">
        <v>88</v>
      </c>
      <c r="B200" s="145"/>
      <c r="C200" s="70" t="s">
        <v>36</v>
      </c>
      <c r="D200" s="6">
        <f t="shared" si="81"/>
        <v>32.1</v>
      </c>
      <c r="E200" s="16">
        <v>23</v>
      </c>
      <c r="F200" s="16">
        <v>0</v>
      </c>
      <c r="G200" s="16">
        <v>9.1</v>
      </c>
      <c r="H200" s="16">
        <v>0</v>
      </c>
      <c r="I200" s="16">
        <v>0</v>
      </c>
    </row>
    <row r="201" spans="1:9" ht="18" customHeight="1" x14ac:dyDescent="0.25">
      <c r="A201" s="55" t="s">
        <v>103</v>
      </c>
      <c r="B201" s="145" t="s">
        <v>80</v>
      </c>
      <c r="C201" s="13" t="s">
        <v>8</v>
      </c>
      <c r="D201" s="6">
        <f t="shared" si="81"/>
        <v>52.55</v>
      </c>
      <c r="E201" s="16">
        <f>E202</f>
        <v>43.85</v>
      </c>
      <c r="F201" s="16">
        <v>0</v>
      </c>
      <c r="G201" s="16">
        <f>G202</f>
        <v>8.6999999999999993</v>
      </c>
      <c r="H201" s="16">
        <f t="shared" ref="H201:I201" si="105">H202</f>
        <v>0</v>
      </c>
      <c r="I201" s="16">
        <f t="shared" si="105"/>
        <v>0</v>
      </c>
    </row>
    <row r="202" spans="1:9" ht="39.75" customHeight="1" x14ac:dyDescent="0.25">
      <c r="A202" s="72" t="s">
        <v>102</v>
      </c>
      <c r="B202" s="145"/>
      <c r="C202" s="70" t="s">
        <v>36</v>
      </c>
      <c r="D202" s="6">
        <f t="shared" si="81"/>
        <v>52.55</v>
      </c>
      <c r="E202" s="16">
        <v>43.85</v>
      </c>
      <c r="F202" s="16">
        <v>0</v>
      </c>
      <c r="G202" s="16">
        <v>8.6999999999999993</v>
      </c>
      <c r="H202" s="16">
        <v>0</v>
      </c>
      <c r="I202" s="16">
        <v>0</v>
      </c>
    </row>
    <row r="203" spans="1:9" ht="16.5" customHeight="1" x14ac:dyDescent="0.25">
      <c r="A203" s="139" t="s">
        <v>10</v>
      </c>
      <c r="B203" s="132" t="s">
        <v>54</v>
      </c>
      <c r="C203" s="9" t="s">
        <v>8</v>
      </c>
      <c r="D203" s="48">
        <f t="shared" si="81"/>
        <v>57463.03</v>
      </c>
      <c r="E203" s="10">
        <f t="shared" ref="E203" si="106">E204+E205+E206</f>
        <v>11669.98</v>
      </c>
      <c r="F203" s="10">
        <f>F204+F205+F206</f>
        <v>10652.75</v>
      </c>
      <c r="G203" s="10">
        <f>G204+G205+G206</f>
        <v>12848.347999999998</v>
      </c>
      <c r="H203" s="10">
        <f t="shared" ref="H203:I203" si="107">H204+H205+H206</f>
        <v>11145.975999999999</v>
      </c>
      <c r="I203" s="10">
        <f t="shared" si="107"/>
        <v>11145.975999999999</v>
      </c>
    </row>
    <row r="204" spans="1:9" ht="31.5" customHeight="1" x14ac:dyDescent="0.25">
      <c r="A204" s="139"/>
      <c r="B204" s="133"/>
      <c r="C204" s="52" t="s">
        <v>36</v>
      </c>
      <c r="D204" s="6">
        <f t="shared" si="81"/>
        <v>54456.57699999999</v>
      </c>
      <c r="E204" s="12">
        <f>E208+E212+E240+E261</f>
        <v>10499.89</v>
      </c>
      <c r="F204" s="12">
        <f>F208+F212+F240+F261</f>
        <v>10426.31</v>
      </c>
      <c r="G204" s="12">
        <f>G208+G212+G240+G261</f>
        <v>11574.434999999998</v>
      </c>
      <c r="H204" s="12">
        <f>H208+H212+H240+H261</f>
        <v>10977.971</v>
      </c>
      <c r="I204" s="12">
        <f>I208+I212+I240+I261</f>
        <v>10977.971</v>
      </c>
    </row>
    <row r="205" spans="1:9" ht="17.25" customHeight="1" x14ac:dyDescent="0.25">
      <c r="A205" s="139"/>
      <c r="B205" s="133"/>
      <c r="C205" s="36" t="s">
        <v>27</v>
      </c>
      <c r="D205" s="6">
        <f t="shared" si="81"/>
        <v>3006.453</v>
      </c>
      <c r="E205" s="16">
        <f>E213+E241</f>
        <v>1170.0899999999999</v>
      </c>
      <c r="F205" s="16">
        <f>F213+F241</f>
        <v>226.44</v>
      </c>
      <c r="G205" s="16">
        <f>G213+G241</f>
        <v>1273.913</v>
      </c>
      <c r="H205" s="16">
        <f t="shared" ref="H205:I205" si="108">H213+H241</f>
        <v>168.005</v>
      </c>
      <c r="I205" s="16">
        <f t="shared" si="108"/>
        <v>168.005</v>
      </c>
    </row>
    <row r="206" spans="1:9" ht="18.75" customHeight="1" x14ac:dyDescent="0.25">
      <c r="A206" s="140"/>
      <c r="B206" s="134"/>
      <c r="C206" s="36" t="s">
        <v>23</v>
      </c>
      <c r="D206" s="6">
        <f t="shared" si="81"/>
        <v>0</v>
      </c>
      <c r="E206" s="16">
        <f t="shared" ref="E206" si="109">E214</f>
        <v>0</v>
      </c>
      <c r="F206" s="12">
        <f>F214</f>
        <v>0</v>
      </c>
      <c r="G206" s="12">
        <f>G214</f>
        <v>0</v>
      </c>
      <c r="H206" s="12">
        <f t="shared" ref="H206:I206" si="110">H214</f>
        <v>0</v>
      </c>
      <c r="I206" s="12">
        <f t="shared" si="110"/>
        <v>0</v>
      </c>
    </row>
    <row r="207" spans="1:9" ht="15" customHeight="1" x14ac:dyDescent="0.25">
      <c r="A207" s="146" t="s">
        <v>11</v>
      </c>
      <c r="B207" s="144" t="s">
        <v>81</v>
      </c>
      <c r="C207" s="18" t="s">
        <v>8</v>
      </c>
      <c r="D207" s="6">
        <f t="shared" si="81"/>
        <v>51641.856</v>
      </c>
      <c r="E207" s="24">
        <f>E208</f>
        <v>9496.7000000000007</v>
      </c>
      <c r="F207" s="14">
        <f>F208</f>
        <v>9476.2800000000007</v>
      </c>
      <c r="G207" s="14">
        <f t="shared" ref="G207:I207" si="111">G208</f>
        <v>10746.325999999999</v>
      </c>
      <c r="H207" s="14">
        <f t="shared" si="111"/>
        <v>10961.275</v>
      </c>
      <c r="I207" s="14">
        <f t="shared" si="111"/>
        <v>10961.275</v>
      </c>
    </row>
    <row r="208" spans="1:9" ht="27" customHeight="1" x14ac:dyDescent="0.25">
      <c r="A208" s="146"/>
      <c r="B208" s="144"/>
      <c r="C208" s="52" t="s">
        <v>36</v>
      </c>
      <c r="D208" s="6">
        <f t="shared" si="81"/>
        <v>51641.856</v>
      </c>
      <c r="E208" s="16">
        <f>E210</f>
        <v>9496.7000000000007</v>
      </c>
      <c r="F208" s="12">
        <f>F210</f>
        <v>9476.2800000000007</v>
      </c>
      <c r="G208" s="12">
        <f>G210</f>
        <v>10746.325999999999</v>
      </c>
      <c r="H208" s="12">
        <f t="shared" ref="H208:I208" si="112">H210</f>
        <v>10961.275</v>
      </c>
      <c r="I208" s="12">
        <f t="shared" si="112"/>
        <v>10961.275</v>
      </c>
    </row>
    <row r="209" spans="1:9" ht="16.5" customHeight="1" x14ac:dyDescent="0.25">
      <c r="A209" s="144" t="s">
        <v>153</v>
      </c>
      <c r="B209" s="144" t="s">
        <v>81</v>
      </c>
      <c r="C209" s="13" t="s">
        <v>8</v>
      </c>
      <c r="D209" s="6">
        <f t="shared" ref="D209:D277" si="113">G209+H209+I209+E209+F209</f>
        <v>51641.856</v>
      </c>
      <c r="E209" s="24">
        <f>E210</f>
        <v>9496.7000000000007</v>
      </c>
      <c r="F209" s="14">
        <f>F210</f>
        <v>9476.2800000000007</v>
      </c>
      <c r="G209" s="14">
        <f>G210</f>
        <v>10746.325999999999</v>
      </c>
      <c r="H209" s="14">
        <f t="shared" ref="H209:I209" si="114">H210</f>
        <v>10961.275</v>
      </c>
      <c r="I209" s="14">
        <f t="shared" si="114"/>
        <v>10961.275</v>
      </c>
    </row>
    <row r="210" spans="1:9" ht="27.75" customHeight="1" x14ac:dyDescent="0.25">
      <c r="A210" s="144"/>
      <c r="B210" s="144"/>
      <c r="C210" s="52" t="s">
        <v>36</v>
      </c>
      <c r="D210" s="6">
        <f t="shared" si="113"/>
        <v>51641.856</v>
      </c>
      <c r="E210" s="16">
        <v>9496.7000000000007</v>
      </c>
      <c r="F210" s="16">
        <v>9476.2800000000007</v>
      </c>
      <c r="G210" s="16">
        <v>10746.325999999999</v>
      </c>
      <c r="H210" s="16">
        <v>10961.275</v>
      </c>
      <c r="I210" s="16">
        <v>10961.275</v>
      </c>
    </row>
    <row r="211" spans="1:9" ht="14.25" customHeight="1" x14ac:dyDescent="0.25">
      <c r="A211" s="132" t="s">
        <v>12</v>
      </c>
      <c r="B211" s="132" t="s">
        <v>81</v>
      </c>
      <c r="C211" s="13" t="s">
        <v>8</v>
      </c>
      <c r="D211" s="6">
        <f t="shared" si="113"/>
        <v>4329.0839999999998</v>
      </c>
      <c r="E211" s="16">
        <f>E212+E213</f>
        <v>856.05000000000007</v>
      </c>
      <c r="F211" s="12">
        <f t="shared" ref="F211" si="115">F212+F213</f>
        <v>1095.49</v>
      </c>
      <c r="G211" s="12">
        <f>G212+G213+G214</f>
        <v>2008.1419999999998</v>
      </c>
      <c r="H211" s="12">
        <f t="shared" ref="H211:I211" si="116">H212+H213</f>
        <v>184.70099999999999</v>
      </c>
      <c r="I211" s="12">
        <f t="shared" si="116"/>
        <v>184.70099999999999</v>
      </c>
    </row>
    <row r="212" spans="1:9" ht="28.5" customHeight="1" x14ac:dyDescent="0.25">
      <c r="A212" s="133"/>
      <c r="B212" s="133"/>
      <c r="C212" s="52" t="s">
        <v>36</v>
      </c>
      <c r="D212" s="6">
        <f t="shared" si="113"/>
        <v>2343.471</v>
      </c>
      <c r="E212" s="24">
        <f>E216</f>
        <v>706.80000000000007</v>
      </c>
      <c r="F212" s="14">
        <f t="shared" ref="F212" si="117">F216</f>
        <v>869.05000000000007</v>
      </c>
      <c r="G212" s="14">
        <f>G216</f>
        <v>734.22899999999993</v>
      </c>
      <c r="H212" s="14">
        <f t="shared" ref="H212:I212" si="118">H216</f>
        <v>16.695999999999998</v>
      </c>
      <c r="I212" s="14">
        <f t="shared" si="118"/>
        <v>16.695999999999998</v>
      </c>
    </row>
    <row r="213" spans="1:9" x14ac:dyDescent="0.25">
      <c r="A213" s="133"/>
      <c r="B213" s="133"/>
      <c r="C213" s="36" t="s">
        <v>27</v>
      </c>
      <c r="D213" s="6">
        <f t="shared" si="113"/>
        <v>1985.6130000000003</v>
      </c>
      <c r="E213" s="24">
        <f>E217</f>
        <v>149.25</v>
      </c>
      <c r="F213" s="24">
        <f t="shared" ref="F213:I213" si="119">F217</f>
        <v>226.44</v>
      </c>
      <c r="G213" s="24">
        <f>G217</f>
        <v>1273.913</v>
      </c>
      <c r="H213" s="24">
        <f t="shared" si="119"/>
        <v>168.005</v>
      </c>
      <c r="I213" s="24">
        <f t="shared" si="119"/>
        <v>168.005</v>
      </c>
    </row>
    <row r="214" spans="1:9" x14ac:dyDescent="0.25">
      <c r="A214" s="134"/>
      <c r="B214" s="134"/>
      <c r="C214" s="36" t="s">
        <v>23</v>
      </c>
      <c r="D214" s="6">
        <f t="shared" si="113"/>
        <v>0</v>
      </c>
      <c r="E214" s="24">
        <v>0</v>
      </c>
      <c r="F214" s="14">
        <f>F218</f>
        <v>0</v>
      </c>
      <c r="G214" s="14">
        <f>G218</f>
        <v>0</v>
      </c>
      <c r="H214" s="14">
        <f>H218</f>
        <v>0</v>
      </c>
      <c r="I214" s="14">
        <v>0</v>
      </c>
    </row>
    <row r="215" spans="1:9" ht="16.5" customHeight="1" x14ac:dyDescent="0.25">
      <c r="A215" s="123" t="s">
        <v>47</v>
      </c>
      <c r="B215" s="123" t="s">
        <v>81</v>
      </c>
      <c r="C215" s="23" t="s">
        <v>8</v>
      </c>
      <c r="D215" s="6">
        <f t="shared" si="113"/>
        <v>4329.0839999999998</v>
      </c>
      <c r="E215" s="24">
        <f>E216+E217</f>
        <v>856.05000000000007</v>
      </c>
      <c r="F215" s="14">
        <f>F216+F217+F218</f>
        <v>1095.49</v>
      </c>
      <c r="G215" s="24">
        <f>G216+G217+G218</f>
        <v>2008.1419999999998</v>
      </c>
      <c r="H215" s="24">
        <f t="shared" ref="H215:I215" si="120">H216+H217+H218</f>
        <v>184.70099999999999</v>
      </c>
      <c r="I215" s="24">
        <f t="shared" si="120"/>
        <v>184.70099999999999</v>
      </c>
    </row>
    <row r="216" spans="1:9" ht="26.4" x14ac:dyDescent="0.25">
      <c r="A216" s="124"/>
      <c r="B216" s="124"/>
      <c r="C216" s="52" t="s">
        <v>36</v>
      </c>
      <c r="D216" s="6">
        <f t="shared" si="113"/>
        <v>2343.471</v>
      </c>
      <c r="E216" s="40">
        <f t="shared" ref="E216:F216" si="121">E220+E225+E226+E230+E232+E234+E236+E238+E221</f>
        <v>706.80000000000007</v>
      </c>
      <c r="F216" s="40">
        <f t="shared" si="121"/>
        <v>869.05000000000007</v>
      </c>
      <c r="G216" s="40">
        <f>G220+G225+G226+G230+G232+G234+G236+G238+G221</f>
        <v>734.22899999999993</v>
      </c>
      <c r="H216" s="40">
        <f t="shared" ref="H216:I216" si="122">H220+H228+H230+H232+H234+H236+H238+H221</f>
        <v>16.695999999999998</v>
      </c>
      <c r="I216" s="40">
        <f t="shared" si="122"/>
        <v>16.695999999999998</v>
      </c>
    </row>
    <row r="217" spans="1:9" x14ac:dyDescent="0.25">
      <c r="A217" s="124"/>
      <c r="B217" s="124"/>
      <c r="C217" s="36" t="s">
        <v>27</v>
      </c>
      <c r="D217" s="6">
        <f t="shared" si="113"/>
        <v>1985.6130000000003</v>
      </c>
      <c r="E217" s="40">
        <f>E222</f>
        <v>149.25</v>
      </c>
      <c r="F217" s="40">
        <f t="shared" ref="F217" si="123">F222</f>
        <v>226.44</v>
      </c>
      <c r="G217" s="40">
        <f>G222+G227</f>
        <v>1273.913</v>
      </c>
      <c r="H217" s="40">
        <f t="shared" ref="H217:I217" si="124">H222+H227</f>
        <v>168.005</v>
      </c>
      <c r="I217" s="40">
        <f t="shared" si="124"/>
        <v>168.005</v>
      </c>
    </row>
    <row r="218" spans="1:9" x14ac:dyDescent="0.25">
      <c r="A218" s="125"/>
      <c r="B218" s="125"/>
      <c r="C218" s="36" t="s">
        <v>23</v>
      </c>
      <c r="D218" s="6">
        <f t="shared" si="113"/>
        <v>0</v>
      </c>
      <c r="E218" s="40">
        <v>0</v>
      </c>
      <c r="F218" s="38">
        <f>F223</f>
        <v>0</v>
      </c>
      <c r="G218" s="38">
        <f>G223+G228</f>
        <v>0</v>
      </c>
      <c r="H218" s="38">
        <f t="shared" ref="H218:I218" si="125">H223+H228</f>
        <v>0</v>
      </c>
      <c r="I218" s="38">
        <f t="shared" si="125"/>
        <v>0</v>
      </c>
    </row>
    <row r="219" spans="1:9" ht="12.75" customHeight="1" x14ac:dyDescent="0.25">
      <c r="A219" s="123" t="s">
        <v>35</v>
      </c>
      <c r="B219" s="123" t="s">
        <v>81</v>
      </c>
      <c r="C219" s="23" t="s">
        <v>8</v>
      </c>
      <c r="D219" s="6">
        <f t="shared" si="113"/>
        <v>2090.8799999999997</v>
      </c>
      <c r="E219" s="24">
        <f>E220+E222+E221</f>
        <v>253.85</v>
      </c>
      <c r="F219" s="24">
        <f t="shared" ref="F219" si="126">F220+F222+F221</f>
        <v>383.40999999999997</v>
      </c>
      <c r="G219" s="24">
        <f>G220+G222+G221+G223</f>
        <v>1107.2179999999998</v>
      </c>
      <c r="H219" s="24">
        <f t="shared" ref="H219:I219" si="127">H220+H222+H221+H223</f>
        <v>173.20099999999999</v>
      </c>
      <c r="I219" s="24">
        <f t="shared" si="127"/>
        <v>173.20099999999999</v>
      </c>
    </row>
    <row r="220" spans="1:9" ht="26.4" x14ac:dyDescent="0.25">
      <c r="A220" s="124"/>
      <c r="B220" s="124"/>
      <c r="C220" s="57" t="s">
        <v>36</v>
      </c>
      <c r="D220" s="6">
        <f t="shared" si="113"/>
        <v>276.96000000000004</v>
      </c>
      <c r="E220" s="24">
        <v>100</v>
      </c>
      <c r="F220" s="40">
        <v>149.96</v>
      </c>
      <c r="G220" s="40">
        <f>27</f>
        <v>27</v>
      </c>
      <c r="H220" s="40">
        <v>0</v>
      </c>
      <c r="I220" s="40">
        <v>0</v>
      </c>
    </row>
    <row r="221" spans="1:9" ht="39.75" customHeight="1" x14ac:dyDescent="0.25">
      <c r="A221" s="124"/>
      <c r="B221" s="124"/>
      <c r="C221" s="57" t="s">
        <v>49</v>
      </c>
      <c r="D221" s="6">
        <f t="shared" si="113"/>
        <v>27.320999999999998</v>
      </c>
      <c r="E221" s="24">
        <v>4.5999999999999996</v>
      </c>
      <c r="F221" s="40">
        <v>7.01</v>
      </c>
      <c r="G221" s="40">
        <v>5.319</v>
      </c>
      <c r="H221" s="40">
        <v>5.1959999999999997</v>
      </c>
      <c r="I221" s="40">
        <v>5.1959999999999997</v>
      </c>
    </row>
    <row r="222" spans="1:9" x14ac:dyDescent="0.25">
      <c r="A222" s="124"/>
      <c r="B222" s="124"/>
      <c r="C222" s="76" t="s">
        <v>27</v>
      </c>
      <c r="D222" s="6">
        <f t="shared" si="113"/>
        <v>1786.5990000000002</v>
      </c>
      <c r="E222" s="24">
        <v>149.25</v>
      </c>
      <c r="F222" s="40">
        <v>226.44</v>
      </c>
      <c r="G222" s="40">
        <f>171.984+(902.915)</f>
        <v>1074.8989999999999</v>
      </c>
      <c r="H222" s="40">
        <v>168.005</v>
      </c>
      <c r="I222" s="40">
        <v>168.005</v>
      </c>
    </row>
    <row r="223" spans="1:9" ht="16.5" customHeight="1" x14ac:dyDescent="0.25">
      <c r="A223" s="125"/>
      <c r="B223" s="125"/>
      <c r="C223" s="76" t="s">
        <v>23</v>
      </c>
      <c r="D223" s="6">
        <f t="shared" si="113"/>
        <v>0</v>
      </c>
      <c r="E223" s="24">
        <v>0</v>
      </c>
      <c r="F223" s="40">
        <v>0</v>
      </c>
      <c r="G223" s="40">
        <v>0</v>
      </c>
      <c r="H223" s="40">
        <v>0</v>
      </c>
      <c r="I223" s="40">
        <v>0</v>
      </c>
    </row>
    <row r="224" spans="1:9" ht="19.5" customHeight="1" x14ac:dyDescent="0.25">
      <c r="A224" s="123" t="s">
        <v>40</v>
      </c>
      <c r="B224" s="141" t="s">
        <v>82</v>
      </c>
      <c r="C224" s="23" t="s">
        <v>8</v>
      </c>
      <c r="D224" s="6">
        <f t="shared" si="113"/>
        <v>444.99800000000005</v>
      </c>
      <c r="E224" s="24">
        <f t="shared" ref="E224:F224" si="128">E228+E227+E226+E225</f>
        <v>75</v>
      </c>
      <c r="F224" s="24">
        <f t="shared" si="128"/>
        <v>75</v>
      </c>
      <c r="G224" s="24">
        <f>G228+G227+G226+G225</f>
        <v>294.99800000000005</v>
      </c>
      <c r="H224" s="24">
        <f t="shared" ref="H224:I224" si="129">H228+H227+H226+H225</f>
        <v>0</v>
      </c>
      <c r="I224" s="24">
        <f t="shared" si="129"/>
        <v>0</v>
      </c>
    </row>
    <row r="225" spans="1:9" ht="28.5" customHeight="1" x14ac:dyDescent="0.25">
      <c r="A225" s="124"/>
      <c r="B225" s="141"/>
      <c r="C225" s="112" t="s">
        <v>36</v>
      </c>
      <c r="D225" s="6">
        <f t="shared" ref="D225:D228" si="130">G225+H225+I225+E225+F225</f>
        <v>245</v>
      </c>
      <c r="E225" s="24">
        <v>75</v>
      </c>
      <c r="F225" s="40">
        <v>75</v>
      </c>
      <c r="G225" s="40">
        <v>95</v>
      </c>
      <c r="H225" s="40">
        <v>0</v>
      </c>
      <c r="I225" s="40">
        <v>0</v>
      </c>
    </row>
    <row r="226" spans="1:9" ht="42" customHeight="1" x14ac:dyDescent="0.25">
      <c r="A226" s="124"/>
      <c r="B226" s="141"/>
      <c r="C226" s="57" t="s">
        <v>49</v>
      </c>
      <c r="D226" s="6">
        <f t="shared" si="130"/>
        <v>0.98399999999999999</v>
      </c>
      <c r="E226" s="24">
        <v>0</v>
      </c>
      <c r="F226" s="40">
        <v>0</v>
      </c>
      <c r="G226" s="40">
        <v>0.98399999999999999</v>
      </c>
      <c r="H226" s="40">
        <v>0</v>
      </c>
      <c r="I226" s="40">
        <v>0</v>
      </c>
    </row>
    <row r="227" spans="1:9" ht="16.5" customHeight="1" x14ac:dyDescent="0.25">
      <c r="A227" s="124"/>
      <c r="B227" s="141"/>
      <c r="C227" s="111" t="s">
        <v>27</v>
      </c>
      <c r="D227" s="6">
        <f t="shared" si="130"/>
        <v>199.01400000000001</v>
      </c>
      <c r="E227" s="24">
        <v>0</v>
      </c>
      <c r="F227" s="40">
        <v>0</v>
      </c>
      <c r="G227" s="40">
        <f>31.842+(167.172)</f>
        <v>199.01400000000001</v>
      </c>
      <c r="H227" s="40">
        <v>0</v>
      </c>
      <c r="I227" s="40">
        <v>0</v>
      </c>
    </row>
    <row r="228" spans="1:9" ht="19.5" customHeight="1" x14ac:dyDescent="0.25">
      <c r="A228" s="125"/>
      <c r="B228" s="141"/>
      <c r="C228" s="111" t="s">
        <v>23</v>
      </c>
      <c r="D228" s="6">
        <f t="shared" si="130"/>
        <v>0</v>
      </c>
      <c r="E228" s="24">
        <v>0</v>
      </c>
      <c r="F228" s="40">
        <v>0</v>
      </c>
      <c r="G228" s="40">
        <v>0</v>
      </c>
      <c r="H228" s="40">
        <v>0</v>
      </c>
      <c r="I228" s="40">
        <v>0</v>
      </c>
    </row>
    <row r="229" spans="1:9" ht="15.75" customHeight="1" x14ac:dyDescent="0.25">
      <c r="A229" s="123" t="s">
        <v>67</v>
      </c>
      <c r="B229" s="141" t="s">
        <v>81</v>
      </c>
      <c r="C229" s="23" t="s">
        <v>8</v>
      </c>
      <c r="D229" s="6">
        <f t="shared" si="113"/>
        <v>1069.6610000000001</v>
      </c>
      <c r="E229" s="47">
        <f>E230</f>
        <v>339.85</v>
      </c>
      <c r="F229" s="24">
        <f>F230</f>
        <v>349.89</v>
      </c>
      <c r="G229" s="40">
        <f>G230</f>
        <v>379.92099999999999</v>
      </c>
      <c r="H229" s="40">
        <f t="shared" ref="H229:I229" si="131">H230</f>
        <v>0</v>
      </c>
      <c r="I229" s="40">
        <f t="shared" si="131"/>
        <v>0</v>
      </c>
    </row>
    <row r="230" spans="1:9" ht="26.4" x14ac:dyDescent="0.25">
      <c r="A230" s="125"/>
      <c r="B230" s="141"/>
      <c r="C230" s="52" t="s">
        <v>36</v>
      </c>
      <c r="D230" s="6">
        <f t="shared" si="113"/>
        <v>1069.6610000000001</v>
      </c>
      <c r="E230" s="47">
        <v>339.85</v>
      </c>
      <c r="F230" s="24">
        <v>349.89</v>
      </c>
      <c r="G230" s="40">
        <v>379.92099999999999</v>
      </c>
      <c r="H230" s="24">
        <v>0</v>
      </c>
      <c r="I230" s="40">
        <v>0</v>
      </c>
    </row>
    <row r="231" spans="1:9" x14ac:dyDescent="0.25">
      <c r="A231" s="123" t="s">
        <v>44</v>
      </c>
      <c r="B231" s="141" t="s">
        <v>81</v>
      </c>
      <c r="C231" s="23" t="s">
        <v>8</v>
      </c>
      <c r="D231" s="6">
        <f t="shared" si="113"/>
        <v>238.16899999999998</v>
      </c>
      <c r="E231" s="47">
        <f>E232</f>
        <v>40.11</v>
      </c>
      <c r="F231" s="47">
        <f t="shared" ref="F231:I231" si="132">F232</f>
        <v>128.72999999999999</v>
      </c>
      <c r="G231" s="47">
        <f t="shared" si="132"/>
        <v>69.328999999999994</v>
      </c>
      <c r="H231" s="47">
        <f t="shared" si="132"/>
        <v>0</v>
      </c>
      <c r="I231" s="47">
        <f t="shared" si="132"/>
        <v>0</v>
      </c>
    </row>
    <row r="232" spans="1:9" ht="26.25" customHeight="1" x14ac:dyDescent="0.25">
      <c r="A232" s="125"/>
      <c r="B232" s="141"/>
      <c r="C232" s="53" t="s">
        <v>36</v>
      </c>
      <c r="D232" s="6">
        <f t="shared" si="113"/>
        <v>238.16899999999998</v>
      </c>
      <c r="E232" s="47">
        <v>40.11</v>
      </c>
      <c r="F232" s="24">
        <v>128.72999999999999</v>
      </c>
      <c r="G232" s="40">
        <v>69.328999999999994</v>
      </c>
      <c r="H232" s="24">
        <v>0</v>
      </c>
      <c r="I232" s="40">
        <v>0</v>
      </c>
    </row>
    <row r="233" spans="1:9" ht="18" customHeight="1" x14ac:dyDescent="0.25">
      <c r="A233" s="123" t="s">
        <v>41</v>
      </c>
      <c r="B233" s="141" t="s">
        <v>81</v>
      </c>
      <c r="C233" s="23" t="s">
        <v>8</v>
      </c>
      <c r="D233" s="6">
        <f t="shared" si="113"/>
        <v>0</v>
      </c>
      <c r="E233" s="40">
        <f>E234</f>
        <v>0</v>
      </c>
      <c r="F233" s="40">
        <f>F234</f>
        <v>0</v>
      </c>
      <c r="G233" s="40">
        <f>G234</f>
        <v>0</v>
      </c>
      <c r="H233" s="40">
        <f>H234</f>
        <v>0</v>
      </c>
      <c r="I233" s="40">
        <f>I234</f>
        <v>0</v>
      </c>
    </row>
    <row r="234" spans="1:9" ht="32.25" customHeight="1" x14ac:dyDescent="0.25">
      <c r="A234" s="125"/>
      <c r="B234" s="141"/>
      <c r="C234" s="52" t="s">
        <v>36</v>
      </c>
      <c r="D234" s="6">
        <f t="shared" si="113"/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</row>
    <row r="235" spans="1:9" x14ac:dyDescent="0.25">
      <c r="A235" s="123" t="s">
        <v>42</v>
      </c>
      <c r="B235" s="141" t="s">
        <v>82</v>
      </c>
      <c r="C235" s="23" t="s">
        <v>8</v>
      </c>
      <c r="D235" s="6">
        <f t="shared" si="113"/>
        <v>40.747999999999998</v>
      </c>
      <c r="E235" s="40">
        <f>E236</f>
        <v>2.5</v>
      </c>
      <c r="F235" s="40">
        <f t="shared" ref="F235:I235" si="133">F236</f>
        <v>13.5</v>
      </c>
      <c r="G235" s="40">
        <f t="shared" si="133"/>
        <v>1.748</v>
      </c>
      <c r="H235" s="40">
        <f t="shared" si="133"/>
        <v>11.5</v>
      </c>
      <c r="I235" s="40">
        <f t="shared" si="133"/>
        <v>11.5</v>
      </c>
    </row>
    <row r="236" spans="1:9" ht="27" customHeight="1" x14ac:dyDescent="0.25">
      <c r="A236" s="125"/>
      <c r="B236" s="141"/>
      <c r="C236" s="52" t="s">
        <v>36</v>
      </c>
      <c r="D236" s="6">
        <f t="shared" si="113"/>
        <v>40.747999999999998</v>
      </c>
      <c r="E236" s="40">
        <v>2.5</v>
      </c>
      <c r="F236" s="40">
        <v>13.5</v>
      </c>
      <c r="G236" s="40">
        <v>1.748</v>
      </c>
      <c r="H236" s="40">
        <v>11.5</v>
      </c>
      <c r="I236" s="40">
        <v>11.5</v>
      </c>
    </row>
    <row r="237" spans="1:9" ht="19.5" customHeight="1" x14ac:dyDescent="0.25">
      <c r="A237" s="123" t="s">
        <v>43</v>
      </c>
      <c r="B237" s="141" t="s">
        <v>82</v>
      </c>
      <c r="C237" s="23" t="s">
        <v>8</v>
      </c>
      <c r="D237" s="6">
        <f t="shared" si="113"/>
        <v>444.62800000000004</v>
      </c>
      <c r="E237" s="40">
        <f>E238</f>
        <v>144.74</v>
      </c>
      <c r="F237" s="40">
        <f t="shared" ref="F237:I237" si="134">F238</f>
        <v>144.96</v>
      </c>
      <c r="G237" s="40">
        <f t="shared" si="134"/>
        <v>154.928</v>
      </c>
      <c r="H237" s="40">
        <f t="shared" si="134"/>
        <v>0</v>
      </c>
      <c r="I237" s="40">
        <f t="shared" si="134"/>
        <v>0</v>
      </c>
    </row>
    <row r="238" spans="1:9" ht="28.5" customHeight="1" x14ac:dyDescent="0.25">
      <c r="A238" s="125"/>
      <c r="B238" s="141"/>
      <c r="C238" s="53" t="s">
        <v>36</v>
      </c>
      <c r="D238" s="6">
        <f t="shared" si="113"/>
        <v>444.62800000000004</v>
      </c>
      <c r="E238" s="40">
        <v>144.74</v>
      </c>
      <c r="F238" s="40">
        <v>144.96</v>
      </c>
      <c r="G238" s="40">
        <v>154.928</v>
      </c>
      <c r="H238" s="40">
        <v>0</v>
      </c>
      <c r="I238" s="40">
        <v>0</v>
      </c>
    </row>
    <row r="239" spans="1:9" ht="23.25" customHeight="1" x14ac:dyDescent="0.25">
      <c r="A239" s="132" t="s">
        <v>22</v>
      </c>
      <c r="B239" s="132" t="s">
        <v>81</v>
      </c>
      <c r="C239" s="13" t="s">
        <v>8</v>
      </c>
      <c r="D239" s="6">
        <f t="shared" si="113"/>
        <v>1304.9899999999998</v>
      </c>
      <c r="E239" s="24">
        <f>E240+E241</f>
        <v>1297.6699999999998</v>
      </c>
      <c r="F239" s="24">
        <f>F240+F241</f>
        <v>7.32</v>
      </c>
      <c r="G239" s="14">
        <f t="shared" ref="G239:I239" si="135">G240+G241</f>
        <v>0</v>
      </c>
      <c r="H239" s="14">
        <f t="shared" si="135"/>
        <v>0</v>
      </c>
      <c r="I239" s="14">
        <f t="shared" si="135"/>
        <v>0</v>
      </c>
    </row>
    <row r="240" spans="1:9" ht="26.4" x14ac:dyDescent="0.25">
      <c r="A240" s="133"/>
      <c r="B240" s="133"/>
      <c r="C240" s="52" t="s">
        <v>36</v>
      </c>
      <c r="D240" s="6">
        <f t="shared" si="113"/>
        <v>284.14999999999998</v>
      </c>
      <c r="E240" s="16">
        <f t="shared" ref="E240:F240" si="136">E246+E249+E252+E255+E258+E243</f>
        <v>276.83</v>
      </c>
      <c r="F240" s="16">
        <f t="shared" si="136"/>
        <v>7.32</v>
      </c>
      <c r="G240" s="16">
        <v>0</v>
      </c>
      <c r="H240" s="16">
        <v>0</v>
      </c>
      <c r="I240" s="16">
        <f t="shared" ref="I240" si="137">I246+I249+I252+I255+I258+I243</f>
        <v>0</v>
      </c>
    </row>
    <row r="241" spans="1:9" x14ac:dyDescent="0.25">
      <c r="A241" s="134"/>
      <c r="B241" s="134"/>
      <c r="C241" s="50" t="s">
        <v>26</v>
      </c>
      <c r="D241" s="6">
        <f t="shared" si="113"/>
        <v>1020.8399999999999</v>
      </c>
      <c r="E241" s="16">
        <f>E247+E250+E253</f>
        <v>1020.8399999999999</v>
      </c>
      <c r="F241" s="16">
        <f t="shared" ref="F241:G241" si="138">F247+F250</f>
        <v>0</v>
      </c>
      <c r="G241" s="12">
        <f t="shared" si="138"/>
        <v>0</v>
      </c>
      <c r="H241" s="16">
        <f t="shared" ref="H241:I241" si="139">H247+H250</f>
        <v>0</v>
      </c>
      <c r="I241" s="12">
        <f t="shared" si="139"/>
        <v>0</v>
      </c>
    </row>
    <row r="242" spans="1:9" ht="16.5" customHeight="1" x14ac:dyDescent="0.25">
      <c r="A242" s="123" t="s">
        <v>87</v>
      </c>
      <c r="B242" s="132" t="s">
        <v>81</v>
      </c>
      <c r="C242" s="31" t="s">
        <v>8</v>
      </c>
      <c r="D242" s="6">
        <f t="shared" si="113"/>
        <v>0</v>
      </c>
      <c r="E242" s="16">
        <f>E243+E244</f>
        <v>0</v>
      </c>
      <c r="F242" s="16">
        <f>F243</f>
        <v>0</v>
      </c>
      <c r="G242" s="12">
        <f>G243</f>
        <v>0</v>
      </c>
      <c r="H242" s="12">
        <f t="shared" ref="H242:I242" si="140">H243</f>
        <v>0</v>
      </c>
      <c r="I242" s="12">
        <f t="shared" si="140"/>
        <v>0</v>
      </c>
    </row>
    <row r="243" spans="1:9" ht="16.5" customHeight="1" x14ac:dyDescent="0.25">
      <c r="A243" s="124"/>
      <c r="B243" s="133"/>
      <c r="C243" s="97" t="s">
        <v>36</v>
      </c>
      <c r="D243" s="6">
        <f t="shared" si="113"/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</row>
    <row r="244" spans="1:9" ht="16.5" customHeight="1" x14ac:dyDescent="0.25">
      <c r="A244" s="125"/>
      <c r="B244" s="134"/>
      <c r="C244" s="95" t="s">
        <v>26</v>
      </c>
      <c r="D244" s="6">
        <f t="shared" si="113"/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</row>
    <row r="245" spans="1:9" ht="17.25" customHeight="1" x14ac:dyDescent="0.25">
      <c r="A245" s="123" t="s">
        <v>93</v>
      </c>
      <c r="B245" s="132" t="s">
        <v>81</v>
      </c>
      <c r="C245" s="31" t="s">
        <v>8</v>
      </c>
      <c r="D245" s="6">
        <f t="shared" si="113"/>
        <v>100</v>
      </c>
      <c r="E245" s="16">
        <f>E246+E247</f>
        <v>100</v>
      </c>
      <c r="F245" s="16">
        <f>F246</f>
        <v>0</v>
      </c>
      <c r="G245" s="16">
        <f>G246</f>
        <v>0</v>
      </c>
      <c r="H245" s="16">
        <f>H246</f>
        <v>0</v>
      </c>
      <c r="I245" s="16">
        <f>I246</f>
        <v>0</v>
      </c>
    </row>
    <row r="246" spans="1:9" ht="25.5" customHeight="1" x14ac:dyDescent="0.25">
      <c r="A246" s="124"/>
      <c r="B246" s="133"/>
      <c r="C246" s="52" t="s">
        <v>36</v>
      </c>
      <c r="D246" s="6">
        <f t="shared" si="113"/>
        <v>0.56999999999999995</v>
      </c>
      <c r="E246" s="16">
        <v>0.56999999999999995</v>
      </c>
      <c r="F246" s="16">
        <v>0</v>
      </c>
      <c r="G246" s="16">
        <v>0</v>
      </c>
      <c r="H246" s="16">
        <v>0</v>
      </c>
      <c r="I246" s="16">
        <v>0</v>
      </c>
    </row>
    <row r="247" spans="1:9" ht="14.25" customHeight="1" x14ac:dyDescent="0.25">
      <c r="A247" s="125"/>
      <c r="B247" s="134"/>
      <c r="C247" s="46" t="s">
        <v>26</v>
      </c>
      <c r="D247" s="6">
        <f t="shared" si="113"/>
        <v>99.43</v>
      </c>
      <c r="E247" s="16">
        <v>99.43</v>
      </c>
      <c r="F247" s="16">
        <v>0</v>
      </c>
      <c r="G247" s="16">
        <v>0</v>
      </c>
      <c r="H247" s="16">
        <v>0</v>
      </c>
      <c r="I247" s="16">
        <v>0</v>
      </c>
    </row>
    <row r="248" spans="1:9" ht="17.25" customHeight="1" x14ac:dyDescent="0.25">
      <c r="A248" s="132" t="s">
        <v>76</v>
      </c>
      <c r="B248" s="132" t="s">
        <v>81</v>
      </c>
      <c r="C248" s="31" t="s">
        <v>8</v>
      </c>
      <c r="D248" s="6">
        <f t="shared" si="113"/>
        <v>240.68</v>
      </c>
      <c r="E248" s="16">
        <f>E249+E250</f>
        <v>233.36</v>
      </c>
      <c r="F248" s="16">
        <f t="shared" ref="F248:G248" si="141">F249+F250</f>
        <v>7.32</v>
      </c>
      <c r="G248" s="16">
        <f t="shared" si="141"/>
        <v>0</v>
      </c>
      <c r="H248" s="16">
        <f t="shared" ref="H248:I248" si="142">H249+H250</f>
        <v>0</v>
      </c>
      <c r="I248" s="16">
        <f t="shared" si="142"/>
        <v>0</v>
      </c>
    </row>
    <row r="249" spans="1:9" ht="30" customHeight="1" x14ac:dyDescent="0.25">
      <c r="A249" s="133"/>
      <c r="B249" s="133"/>
      <c r="C249" s="52" t="s">
        <v>36</v>
      </c>
      <c r="D249" s="6">
        <f t="shared" si="113"/>
        <v>240.68</v>
      </c>
      <c r="E249" s="16">
        <v>233.36</v>
      </c>
      <c r="F249" s="16">
        <v>7.32</v>
      </c>
      <c r="G249" s="16">
        <v>0</v>
      </c>
      <c r="H249" s="16">
        <v>0</v>
      </c>
      <c r="I249" s="16">
        <v>0</v>
      </c>
    </row>
    <row r="250" spans="1:9" ht="33.75" customHeight="1" x14ac:dyDescent="0.25">
      <c r="A250" s="134"/>
      <c r="B250" s="134"/>
      <c r="C250" s="46" t="s">
        <v>26</v>
      </c>
      <c r="D250" s="6">
        <f t="shared" si="113"/>
        <v>0</v>
      </c>
      <c r="E250" s="12">
        <v>0</v>
      </c>
      <c r="F250" s="16">
        <v>0</v>
      </c>
      <c r="G250" s="16">
        <v>0</v>
      </c>
      <c r="H250" s="16">
        <v>0</v>
      </c>
      <c r="I250" s="16">
        <v>0</v>
      </c>
    </row>
    <row r="251" spans="1:9" ht="18.75" customHeight="1" x14ac:dyDescent="0.25">
      <c r="A251" s="132" t="s">
        <v>74</v>
      </c>
      <c r="B251" s="132" t="s">
        <v>81</v>
      </c>
      <c r="C251" s="31" t="s">
        <v>8</v>
      </c>
      <c r="D251" s="6">
        <f t="shared" si="113"/>
        <v>949.91</v>
      </c>
      <c r="E251" s="12">
        <f>E252+E253</f>
        <v>949.91</v>
      </c>
      <c r="F251" s="16">
        <f t="shared" ref="F251:G251" si="143">F252+F253</f>
        <v>0</v>
      </c>
      <c r="G251" s="16">
        <f t="shared" si="143"/>
        <v>0</v>
      </c>
      <c r="H251" s="16">
        <f t="shared" ref="H251:I251" si="144">H252+H253</f>
        <v>0</v>
      </c>
      <c r="I251" s="16">
        <f t="shared" si="144"/>
        <v>0</v>
      </c>
    </row>
    <row r="252" spans="1:9" ht="28.5" customHeight="1" x14ac:dyDescent="0.25">
      <c r="A252" s="133"/>
      <c r="B252" s="133"/>
      <c r="C252" s="64" t="s">
        <v>36</v>
      </c>
      <c r="D252" s="6">
        <f t="shared" si="113"/>
        <v>28.5</v>
      </c>
      <c r="E252" s="12">
        <v>28.5</v>
      </c>
      <c r="F252" s="16">
        <v>0</v>
      </c>
      <c r="G252" s="16">
        <v>0</v>
      </c>
      <c r="H252" s="16">
        <v>0</v>
      </c>
      <c r="I252" s="16">
        <v>0</v>
      </c>
    </row>
    <row r="253" spans="1:9" ht="14.25" customHeight="1" x14ac:dyDescent="0.25">
      <c r="A253" s="134"/>
      <c r="B253" s="134"/>
      <c r="C253" s="63" t="s">
        <v>26</v>
      </c>
      <c r="D253" s="6">
        <f t="shared" si="113"/>
        <v>921.41</v>
      </c>
      <c r="E253" s="12">
        <v>921.41</v>
      </c>
      <c r="F253" s="16">
        <v>0</v>
      </c>
      <c r="G253" s="16">
        <v>0</v>
      </c>
      <c r="H253" s="16">
        <v>0</v>
      </c>
      <c r="I253" s="16">
        <v>0</v>
      </c>
    </row>
    <row r="254" spans="1:9" ht="15.75" customHeight="1" x14ac:dyDescent="0.25">
      <c r="A254" s="132" t="s">
        <v>91</v>
      </c>
      <c r="B254" s="132" t="s">
        <v>81</v>
      </c>
      <c r="C254" s="31" t="s">
        <v>8</v>
      </c>
      <c r="D254" s="6">
        <f t="shared" si="113"/>
        <v>0</v>
      </c>
      <c r="E254" s="12">
        <v>0</v>
      </c>
      <c r="F254" s="16">
        <f>F255</f>
        <v>0</v>
      </c>
      <c r="G254" s="16">
        <f>G255</f>
        <v>0</v>
      </c>
      <c r="H254" s="114">
        <f>H255</f>
        <v>0</v>
      </c>
      <c r="I254" s="16">
        <f>I255</f>
        <v>0</v>
      </c>
    </row>
    <row r="255" spans="1:9" ht="42" customHeight="1" x14ac:dyDescent="0.25">
      <c r="A255" s="133"/>
      <c r="B255" s="133"/>
      <c r="C255" s="74" t="s">
        <v>49</v>
      </c>
      <c r="D255" s="6">
        <f t="shared" si="113"/>
        <v>0</v>
      </c>
      <c r="E255" s="12">
        <v>0</v>
      </c>
      <c r="F255" s="16">
        <v>0</v>
      </c>
      <c r="G255" s="16">
        <v>0</v>
      </c>
      <c r="H255" s="16">
        <v>0</v>
      </c>
      <c r="I255" s="16">
        <v>0</v>
      </c>
    </row>
    <row r="256" spans="1:9" ht="15.75" customHeight="1" x14ac:dyDescent="0.25">
      <c r="A256" s="134"/>
      <c r="B256" s="134"/>
      <c r="C256" s="73" t="s">
        <v>26</v>
      </c>
      <c r="D256" s="6">
        <f t="shared" si="113"/>
        <v>0</v>
      </c>
      <c r="E256" s="12">
        <v>0</v>
      </c>
      <c r="F256" s="16">
        <v>0</v>
      </c>
      <c r="G256" s="16">
        <v>0</v>
      </c>
      <c r="H256" s="16">
        <v>0</v>
      </c>
      <c r="I256" s="16">
        <v>0</v>
      </c>
    </row>
    <row r="257" spans="1:9" ht="15.75" customHeight="1" x14ac:dyDescent="0.25">
      <c r="A257" s="123" t="s">
        <v>92</v>
      </c>
      <c r="B257" s="123" t="s">
        <v>81</v>
      </c>
      <c r="C257" s="23" t="s">
        <v>8</v>
      </c>
      <c r="D257" s="6">
        <f t="shared" si="113"/>
        <v>14.4</v>
      </c>
      <c r="E257" s="16">
        <f>E258+E259</f>
        <v>14.4</v>
      </c>
      <c r="F257" s="16">
        <f t="shared" ref="F257:I257" si="145">F258+F259</f>
        <v>0</v>
      </c>
      <c r="G257" s="16">
        <f t="shared" si="145"/>
        <v>0</v>
      </c>
      <c r="H257" s="16">
        <f t="shared" si="145"/>
        <v>0</v>
      </c>
      <c r="I257" s="16">
        <f t="shared" si="145"/>
        <v>0</v>
      </c>
    </row>
    <row r="258" spans="1:9" ht="30" customHeight="1" x14ac:dyDescent="0.25">
      <c r="A258" s="124"/>
      <c r="B258" s="124"/>
      <c r="C258" s="57" t="s">
        <v>36</v>
      </c>
      <c r="D258" s="6">
        <f t="shared" si="113"/>
        <v>14.4</v>
      </c>
      <c r="E258" s="16">
        <v>14.4</v>
      </c>
      <c r="F258" s="16">
        <v>0</v>
      </c>
      <c r="G258" s="16">
        <v>0</v>
      </c>
      <c r="H258" s="16">
        <v>0</v>
      </c>
      <c r="I258" s="16">
        <v>0</v>
      </c>
    </row>
    <row r="259" spans="1:9" ht="18.75" customHeight="1" x14ac:dyDescent="0.25">
      <c r="A259" s="125"/>
      <c r="B259" s="125"/>
      <c r="C259" s="100" t="s">
        <v>26</v>
      </c>
      <c r="D259" s="6">
        <f t="shared" si="113"/>
        <v>0</v>
      </c>
      <c r="E259" s="16">
        <v>0</v>
      </c>
      <c r="F259" s="16">
        <v>0</v>
      </c>
      <c r="G259" s="12">
        <v>0</v>
      </c>
      <c r="H259" s="16">
        <v>0</v>
      </c>
      <c r="I259" s="12">
        <v>0</v>
      </c>
    </row>
    <row r="260" spans="1:9" ht="16.5" customHeight="1" x14ac:dyDescent="0.25">
      <c r="A260" s="150" t="s">
        <v>154</v>
      </c>
      <c r="B260" s="123" t="s">
        <v>81</v>
      </c>
      <c r="C260" s="23" t="s">
        <v>8</v>
      </c>
      <c r="D260" s="6">
        <f t="shared" si="113"/>
        <v>187.1</v>
      </c>
      <c r="E260" s="24">
        <f>E261</f>
        <v>19.560000000000002</v>
      </c>
      <c r="F260" s="24">
        <f>F261</f>
        <v>73.66</v>
      </c>
      <c r="G260" s="24">
        <f>G261</f>
        <v>93.88</v>
      </c>
      <c r="H260" s="24">
        <f t="shared" ref="H260:I260" si="146">H261</f>
        <v>0</v>
      </c>
      <c r="I260" s="24">
        <f t="shared" si="146"/>
        <v>0</v>
      </c>
    </row>
    <row r="261" spans="1:9" ht="27" customHeight="1" x14ac:dyDescent="0.25">
      <c r="A261" s="151"/>
      <c r="B261" s="125"/>
      <c r="C261" s="57" t="s">
        <v>36</v>
      </c>
      <c r="D261" s="6">
        <f t="shared" si="113"/>
        <v>187.1</v>
      </c>
      <c r="E261" s="16">
        <f t="shared" ref="E261:F261" si="147">E263+E265+E267</f>
        <v>19.560000000000002</v>
      </c>
      <c r="F261" s="16">
        <f t="shared" si="147"/>
        <v>73.66</v>
      </c>
      <c r="G261" s="16">
        <f>G263+G265+G267</f>
        <v>93.88</v>
      </c>
      <c r="H261" s="16">
        <f t="shared" ref="H261:I261" si="148">H263+H265+H267</f>
        <v>0</v>
      </c>
      <c r="I261" s="16">
        <f t="shared" si="148"/>
        <v>0</v>
      </c>
    </row>
    <row r="262" spans="1:9" ht="40.5" customHeight="1" x14ac:dyDescent="0.25">
      <c r="A262" s="152" t="s">
        <v>162</v>
      </c>
      <c r="B262" s="141" t="s">
        <v>81</v>
      </c>
      <c r="C262" s="23" t="s">
        <v>8</v>
      </c>
      <c r="D262" s="6">
        <f t="shared" si="113"/>
        <v>163.13999999999999</v>
      </c>
      <c r="E262" s="16">
        <f>E263</f>
        <v>6</v>
      </c>
      <c r="F262" s="16">
        <f>F263</f>
        <v>63.26</v>
      </c>
      <c r="G262" s="16">
        <f>G263</f>
        <v>93.88</v>
      </c>
      <c r="H262" s="16">
        <f t="shared" ref="H262:I262" si="149">H263</f>
        <v>0</v>
      </c>
      <c r="I262" s="16">
        <f t="shared" si="149"/>
        <v>0</v>
      </c>
    </row>
    <row r="263" spans="1:9" ht="49.5" customHeight="1" x14ac:dyDescent="0.25">
      <c r="A263" s="152"/>
      <c r="B263" s="141"/>
      <c r="C263" s="57" t="s">
        <v>36</v>
      </c>
      <c r="D263" s="6">
        <f t="shared" si="113"/>
        <v>163.13999999999999</v>
      </c>
      <c r="E263" s="16">
        <v>6</v>
      </c>
      <c r="F263" s="16">
        <v>63.26</v>
      </c>
      <c r="G263" s="16">
        <v>93.88</v>
      </c>
      <c r="H263" s="16">
        <v>0</v>
      </c>
      <c r="I263" s="16">
        <v>0</v>
      </c>
    </row>
    <row r="264" spans="1:9" ht="40.5" customHeight="1" x14ac:dyDescent="0.25">
      <c r="A264" s="152" t="s">
        <v>48</v>
      </c>
      <c r="B264" s="141" t="s">
        <v>81</v>
      </c>
      <c r="C264" s="23" t="s">
        <v>8</v>
      </c>
      <c r="D264" s="6">
        <f t="shared" si="113"/>
        <v>13.56</v>
      </c>
      <c r="E264" s="16">
        <f>E265</f>
        <v>13.56</v>
      </c>
      <c r="F264" s="16">
        <f t="shared" ref="F264:I264" si="150">F265</f>
        <v>0</v>
      </c>
      <c r="G264" s="16">
        <f t="shared" si="150"/>
        <v>0</v>
      </c>
      <c r="H264" s="16">
        <f t="shared" si="150"/>
        <v>0</v>
      </c>
      <c r="I264" s="16">
        <f t="shared" si="150"/>
        <v>0</v>
      </c>
    </row>
    <row r="265" spans="1:9" ht="27.75" customHeight="1" x14ac:dyDescent="0.25">
      <c r="A265" s="152"/>
      <c r="B265" s="141"/>
      <c r="C265" s="57" t="s">
        <v>36</v>
      </c>
      <c r="D265" s="6">
        <f t="shared" si="113"/>
        <v>13.56</v>
      </c>
      <c r="E265" s="16">
        <v>13.56</v>
      </c>
      <c r="F265" s="16">
        <v>0</v>
      </c>
      <c r="G265" s="12">
        <v>0</v>
      </c>
      <c r="H265" s="16">
        <v>0</v>
      </c>
      <c r="I265" s="12">
        <v>0</v>
      </c>
    </row>
    <row r="266" spans="1:9" ht="19.5" customHeight="1" x14ac:dyDescent="0.25">
      <c r="A266" s="123" t="s">
        <v>155</v>
      </c>
      <c r="B266" s="123" t="s">
        <v>81</v>
      </c>
      <c r="C266" s="23" t="s">
        <v>8</v>
      </c>
      <c r="D266" s="6">
        <f t="shared" ref="D266:D268" si="151">G266+H266+I266+E266+F266</f>
        <v>10.4</v>
      </c>
      <c r="E266" s="16">
        <f>E267+E268</f>
        <v>0</v>
      </c>
      <c r="F266" s="16">
        <f t="shared" ref="F266:I266" si="152">F267+F268</f>
        <v>10.4</v>
      </c>
      <c r="G266" s="12">
        <f t="shared" si="152"/>
        <v>0</v>
      </c>
      <c r="H266" s="12">
        <f t="shared" si="152"/>
        <v>0</v>
      </c>
      <c r="I266" s="12">
        <f t="shared" si="152"/>
        <v>0</v>
      </c>
    </row>
    <row r="267" spans="1:9" ht="27.75" customHeight="1" x14ac:dyDescent="0.25">
      <c r="A267" s="124"/>
      <c r="B267" s="124"/>
      <c r="C267" s="57" t="s">
        <v>36</v>
      </c>
      <c r="D267" s="6">
        <f t="shared" si="151"/>
        <v>10.4</v>
      </c>
      <c r="E267" s="16">
        <v>0</v>
      </c>
      <c r="F267" s="16">
        <v>10.4</v>
      </c>
      <c r="G267" s="16">
        <v>0</v>
      </c>
      <c r="H267" s="16">
        <v>0</v>
      </c>
      <c r="I267" s="16">
        <v>0</v>
      </c>
    </row>
    <row r="268" spans="1:9" ht="15" customHeight="1" x14ac:dyDescent="0.25">
      <c r="A268" s="125"/>
      <c r="B268" s="125"/>
      <c r="C268" s="121" t="s">
        <v>26</v>
      </c>
      <c r="D268" s="6">
        <f t="shared" si="151"/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</row>
    <row r="269" spans="1:9" ht="21.75" customHeight="1" x14ac:dyDescent="0.25">
      <c r="A269" s="143" t="s">
        <v>13</v>
      </c>
      <c r="B269" s="135" t="s">
        <v>54</v>
      </c>
      <c r="C269" s="9" t="s">
        <v>8</v>
      </c>
      <c r="D269" s="48">
        <f t="shared" si="113"/>
        <v>552.221</v>
      </c>
      <c r="E269" s="10">
        <f t="shared" ref="E269:I269" si="153">E270</f>
        <v>38.85</v>
      </c>
      <c r="F269" s="10">
        <f t="shared" si="153"/>
        <v>79.38</v>
      </c>
      <c r="G269" s="10">
        <f t="shared" si="153"/>
        <v>433.99099999999999</v>
      </c>
      <c r="H269" s="10">
        <f t="shared" si="153"/>
        <v>0</v>
      </c>
      <c r="I269" s="10">
        <f t="shared" si="153"/>
        <v>0</v>
      </c>
    </row>
    <row r="270" spans="1:9" ht="34.5" customHeight="1" x14ac:dyDescent="0.25">
      <c r="A270" s="143"/>
      <c r="B270" s="135"/>
      <c r="C270" s="52" t="s">
        <v>36</v>
      </c>
      <c r="D270" s="6">
        <f t="shared" si="113"/>
        <v>552.221</v>
      </c>
      <c r="E270" s="16">
        <f>E272</f>
        <v>38.85</v>
      </c>
      <c r="F270" s="16">
        <f>F272</f>
        <v>79.38</v>
      </c>
      <c r="G270" s="16">
        <f>G272+G276</f>
        <v>433.99099999999999</v>
      </c>
      <c r="H270" s="16">
        <f>H272</f>
        <v>0</v>
      </c>
      <c r="I270" s="16">
        <f>I272</f>
        <v>0</v>
      </c>
    </row>
    <row r="271" spans="1:9" ht="17.25" customHeight="1" x14ac:dyDescent="0.25">
      <c r="A271" s="135" t="s">
        <v>21</v>
      </c>
      <c r="B271" s="135" t="s">
        <v>73</v>
      </c>
      <c r="C271" s="23" t="s">
        <v>8</v>
      </c>
      <c r="D271" s="6">
        <f t="shared" si="113"/>
        <v>208.238</v>
      </c>
      <c r="E271" s="24">
        <f t="shared" ref="E271:I271" si="154">E272</f>
        <v>38.85</v>
      </c>
      <c r="F271" s="14">
        <f t="shared" si="154"/>
        <v>79.38</v>
      </c>
      <c r="G271" s="14">
        <f t="shared" si="154"/>
        <v>90.007999999999996</v>
      </c>
      <c r="H271" s="14">
        <f t="shared" si="154"/>
        <v>0</v>
      </c>
      <c r="I271" s="14">
        <f t="shared" si="154"/>
        <v>0</v>
      </c>
    </row>
    <row r="272" spans="1:9" ht="34.5" customHeight="1" x14ac:dyDescent="0.25">
      <c r="A272" s="135"/>
      <c r="B272" s="135"/>
      <c r="C272" s="52" t="s">
        <v>36</v>
      </c>
      <c r="D272" s="6">
        <f t="shared" si="113"/>
        <v>208.238</v>
      </c>
      <c r="E272" s="16">
        <f>E274</f>
        <v>38.85</v>
      </c>
      <c r="F272" s="16">
        <f>F274</f>
        <v>79.38</v>
      </c>
      <c r="G272" s="16">
        <f>G274</f>
        <v>90.007999999999996</v>
      </c>
      <c r="H272" s="16">
        <f>H274</f>
        <v>0</v>
      </c>
      <c r="I272" s="16">
        <f>I274</f>
        <v>0</v>
      </c>
    </row>
    <row r="273" spans="1:9" ht="14.25" customHeight="1" x14ac:dyDescent="0.25">
      <c r="A273" s="135" t="s">
        <v>14</v>
      </c>
      <c r="B273" s="135" t="s">
        <v>73</v>
      </c>
      <c r="C273" s="15" t="s">
        <v>8</v>
      </c>
      <c r="D273" s="6">
        <f t="shared" si="113"/>
        <v>208.238</v>
      </c>
      <c r="E273" s="24">
        <f>E274</f>
        <v>38.85</v>
      </c>
      <c r="F273" s="24">
        <f>F274</f>
        <v>79.38</v>
      </c>
      <c r="G273" s="24">
        <f>G274</f>
        <v>90.007999999999996</v>
      </c>
      <c r="H273" s="24">
        <f>H274</f>
        <v>0</v>
      </c>
      <c r="I273" s="24">
        <f>I274</f>
        <v>0</v>
      </c>
    </row>
    <row r="274" spans="1:9" ht="30" customHeight="1" x14ac:dyDescent="0.25">
      <c r="A274" s="135"/>
      <c r="B274" s="135"/>
      <c r="C274" s="52" t="s">
        <v>36</v>
      </c>
      <c r="D274" s="6">
        <f t="shared" si="113"/>
        <v>208.238</v>
      </c>
      <c r="E274" s="16">
        <v>38.85</v>
      </c>
      <c r="F274" s="16">
        <v>79.38</v>
      </c>
      <c r="G274" s="16">
        <v>90.007999999999996</v>
      </c>
      <c r="H274" s="16">
        <v>0</v>
      </c>
      <c r="I274" s="16">
        <v>0</v>
      </c>
    </row>
    <row r="275" spans="1:9" ht="30" customHeight="1" x14ac:dyDescent="0.25">
      <c r="A275" s="135" t="s">
        <v>101</v>
      </c>
      <c r="B275" s="135" t="s">
        <v>73</v>
      </c>
      <c r="C275" s="23" t="s">
        <v>8</v>
      </c>
      <c r="D275" s="6">
        <f>G275+H275+I275+E275+F275</f>
        <v>343.983</v>
      </c>
      <c r="E275" s="24">
        <f t="shared" ref="E275:I275" si="155">E276</f>
        <v>0</v>
      </c>
      <c r="F275" s="14">
        <f t="shared" si="155"/>
        <v>0</v>
      </c>
      <c r="G275" s="14">
        <f t="shared" si="155"/>
        <v>343.983</v>
      </c>
      <c r="H275" s="14">
        <f t="shared" si="155"/>
        <v>0</v>
      </c>
      <c r="I275" s="14">
        <f t="shared" si="155"/>
        <v>0</v>
      </c>
    </row>
    <row r="276" spans="1:9" ht="30" customHeight="1" x14ac:dyDescent="0.25">
      <c r="A276" s="135"/>
      <c r="B276" s="135"/>
      <c r="C276" s="115" t="s">
        <v>36</v>
      </c>
      <c r="D276" s="6">
        <f>G276+H276+I276+E276+F276</f>
        <v>343.983</v>
      </c>
      <c r="E276" s="16">
        <v>0</v>
      </c>
      <c r="F276" s="16">
        <v>0</v>
      </c>
      <c r="G276" s="16">
        <f>187.007+156.976</f>
        <v>343.983</v>
      </c>
      <c r="H276" s="16">
        <v>0</v>
      </c>
      <c r="I276" s="16">
        <v>0</v>
      </c>
    </row>
    <row r="277" spans="1:9" ht="15" customHeight="1" x14ac:dyDescent="0.25">
      <c r="A277" s="143" t="s">
        <v>15</v>
      </c>
      <c r="B277" s="135" t="s">
        <v>54</v>
      </c>
      <c r="C277" s="9" t="s">
        <v>8</v>
      </c>
      <c r="D277" s="48">
        <f t="shared" si="113"/>
        <v>692.67000000000007</v>
      </c>
      <c r="E277" s="10">
        <f t="shared" ref="E277" si="156">E278+E279+E280</f>
        <v>165.82999999999998</v>
      </c>
      <c r="F277" s="10">
        <f>F278+F279+F280</f>
        <v>275.85000000000002</v>
      </c>
      <c r="G277" s="10">
        <f>G278+G279+G280</f>
        <v>250.99</v>
      </c>
      <c r="H277" s="10">
        <f>H278+H279+H280</f>
        <v>0</v>
      </c>
      <c r="I277" s="10">
        <f>I278+I279+I280</f>
        <v>0</v>
      </c>
    </row>
    <row r="278" spans="1:9" ht="43.5" customHeight="1" x14ac:dyDescent="0.25">
      <c r="A278" s="143"/>
      <c r="B278" s="135"/>
      <c r="C278" s="52" t="s">
        <v>36</v>
      </c>
      <c r="D278" s="6">
        <f t="shared" ref="D278:D330" si="157">G278+H278+I278+E278+F278</f>
        <v>692.67000000000007</v>
      </c>
      <c r="E278" s="28">
        <f>E282+E283+E284</f>
        <v>165.82999999999998</v>
      </c>
      <c r="F278" s="28">
        <f>F282+F283+F284</f>
        <v>275.85000000000002</v>
      </c>
      <c r="G278" s="28">
        <f t="shared" ref="G278:I278" si="158">G282+G283+G284</f>
        <v>250.99</v>
      </c>
      <c r="H278" s="28">
        <f>H282+H283+H284</f>
        <v>0</v>
      </c>
      <c r="I278" s="28">
        <f t="shared" si="158"/>
        <v>0</v>
      </c>
    </row>
    <row r="279" spans="1:9" ht="17.25" customHeight="1" x14ac:dyDescent="0.25">
      <c r="A279" s="143"/>
      <c r="B279" s="142"/>
      <c r="C279" s="37" t="s">
        <v>26</v>
      </c>
      <c r="D279" s="6">
        <f t="shared" si="157"/>
        <v>0</v>
      </c>
      <c r="E279" s="28">
        <v>0</v>
      </c>
      <c r="F279" s="17">
        <v>0</v>
      </c>
      <c r="G279" s="29">
        <v>0</v>
      </c>
      <c r="H279" s="17">
        <v>0</v>
      </c>
      <c r="I279" s="29">
        <v>0</v>
      </c>
    </row>
    <row r="280" spans="1:9" ht="18.75" customHeight="1" x14ac:dyDescent="0.25">
      <c r="A280" s="143"/>
      <c r="B280" s="142"/>
      <c r="C280" s="35" t="s">
        <v>23</v>
      </c>
      <c r="D280" s="6">
        <f t="shared" si="157"/>
        <v>0</v>
      </c>
      <c r="E280" s="12">
        <f>E306</f>
        <v>0</v>
      </c>
      <c r="F280" s="11">
        <v>0</v>
      </c>
      <c r="G280" s="11">
        <v>0</v>
      </c>
      <c r="H280" s="11">
        <v>0</v>
      </c>
      <c r="I280" s="11">
        <v>0</v>
      </c>
    </row>
    <row r="281" spans="1:9" ht="15.75" customHeight="1" x14ac:dyDescent="0.25">
      <c r="A281" s="129" t="s">
        <v>156</v>
      </c>
      <c r="B281" s="129" t="s">
        <v>55</v>
      </c>
      <c r="C281" s="23" t="s">
        <v>8</v>
      </c>
      <c r="D281" s="6">
        <f t="shared" si="157"/>
        <v>692.67000000000007</v>
      </c>
      <c r="E281" s="24">
        <f t="shared" ref="E281" si="159">E282+E283</f>
        <v>165.82999999999998</v>
      </c>
      <c r="F281" s="24">
        <f>F285+F289+F292+F296+F300+F304</f>
        <v>275.85000000000002</v>
      </c>
      <c r="G281" s="24">
        <f>G285+G289+G292+G296+G300+G304</f>
        <v>250.99</v>
      </c>
      <c r="H281" s="24">
        <f t="shared" ref="H281:I281" si="160">H285+H289+H292+H296+H300+H304</f>
        <v>0</v>
      </c>
      <c r="I281" s="24">
        <f t="shared" si="160"/>
        <v>0</v>
      </c>
    </row>
    <row r="282" spans="1:9" ht="27.75" customHeight="1" x14ac:dyDescent="0.25">
      <c r="A282" s="130"/>
      <c r="B282" s="130"/>
      <c r="C282" s="52" t="s">
        <v>36</v>
      </c>
      <c r="D282" s="6">
        <f t="shared" si="157"/>
        <v>692.67000000000007</v>
      </c>
      <c r="E282" s="16">
        <f>E285+E289+E291</f>
        <v>165.82999999999998</v>
      </c>
      <c r="F282" s="16">
        <f>F285+F291+F293+F297+F305+F301</f>
        <v>275.85000000000002</v>
      </c>
      <c r="G282" s="113">
        <f>G285+G291+G293+G297+G305+G301</f>
        <v>250.99</v>
      </c>
      <c r="H282" s="113">
        <f>H285+H291+H293+H297+H305+H301</f>
        <v>0</v>
      </c>
      <c r="I282" s="113">
        <f>I285+I291+I293+I297+I305+I301</f>
        <v>0</v>
      </c>
    </row>
    <row r="283" spans="1:9" ht="20.25" customHeight="1" x14ac:dyDescent="0.25">
      <c r="A283" s="130"/>
      <c r="B283" s="130"/>
      <c r="C283" s="39" t="s">
        <v>26</v>
      </c>
      <c r="D283" s="6">
        <f t="shared" si="157"/>
        <v>0</v>
      </c>
      <c r="E283" s="12">
        <v>0</v>
      </c>
      <c r="F283" s="16">
        <f>F306</f>
        <v>0</v>
      </c>
      <c r="G283" s="16">
        <v>0</v>
      </c>
      <c r="H283" s="16">
        <f>H306</f>
        <v>0</v>
      </c>
      <c r="I283" s="16">
        <v>0</v>
      </c>
    </row>
    <row r="284" spans="1:9" ht="17.25" customHeight="1" x14ac:dyDescent="0.25">
      <c r="A284" s="131"/>
      <c r="B284" s="131"/>
      <c r="C284" s="39" t="s">
        <v>23</v>
      </c>
      <c r="D284" s="6">
        <f t="shared" si="157"/>
        <v>0</v>
      </c>
      <c r="E284" s="12">
        <v>0</v>
      </c>
      <c r="F284" s="16">
        <f>F307</f>
        <v>0</v>
      </c>
      <c r="G284" s="16">
        <v>0</v>
      </c>
      <c r="H284" s="16">
        <f>H307</f>
        <v>0</v>
      </c>
      <c r="I284" s="16">
        <v>0</v>
      </c>
    </row>
    <row r="285" spans="1:9" ht="15" customHeight="1" x14ac:dyDescent="0.25">
      <c r="A285" s="135" t="s">
        <v>62</v>
      </c>
      <c r="B285" s="123" t="s">
        <v>66</v>
      </c>
      <c r="C285" s="25" t="s">
        <v>8</v>
      </c>
      <c r="D285" s="6">
        <f t="shared" si="157"/>
        <v>104.47</v>
      </c>
      <c r="E285" s="14">
        <f>E286+E306+E307</f>
        <v>104.47</v>
      </c>
      <c r="F285" s="24">
        <f>F286+F306+F307+F289</f>
        <v>0</v>
      </c>
      <c r="G285" s="24">
        <f>G286+G306+G307</f>
        <v>0</v>
      </c>
      <c r="H285" s="24">
        <f>H286+H306+H307+H289</f>
        <v>0</v>
      </c>
      <c r="I285" s="24">
        <f>I286+I306+I307</f>
        <v>0</v>
      </c>
    </row>
    <row r="286" spans="1:9" ht="12.75" customHeight="1" x14ac:dyDescent="0.25">
      <c r="A286" s="135"/>
      <c r="B286" s="124"/>
      <c r="C286" s="135" t="s">
        <v>36</v>
      </c>
      <c r="D286" s="6">
        <f t="shared" si="157"/>
        <v>104.47</v>
      </c>
      <c r="E286" s="12">
        <f>E287+E288+E289</f>
        <v>104.47</v>
      </c>
      <c r="F286" s="16">
        <f>F287+F288+F289</f>
        <v>0</v>
      </c>
      <c r="G286" s="16">
        <v>0</v>
      </c>
      <c r="H286" s="16">
        <f>H287+H288+H289</f>
        <v>0</v>
      </c>
      <c r="I286" s="16">
        <v>0</v>
      </c>
    </row>
    <row r="287" spans="1:9" ht="15.75" customHeight="1" x14ac:dyDescent="0.25">
      <c r="A287" s="135"/>
      <c r="B287" s="124"/>
      <c r="C287" s="135"/>
      <c r="D287" s="6">
        <f t="shared" si="157"/>
        <v>104.47</v>
      </c>
      <c r="E287" s="12">
        <v>104.47</v>
      </c>
      <c r="F287" s="16">
        <v>0</v>
      </c>
      <c r="G287" s="16">
        <v>0</v>
      </c>
      <c r="H287" s="16">
        <v>0</v>
      </c>
      <c r="I287" s="16">
        <v>0</v>
      </c>
    </row>
    <row r="288" spans="1:9" x14ac:dyDescent="0.25">
      <c r="A288" s="135"/>
      <c r="B288" s="124"/>
      <c r="C288" s="135"/>
      <c r="D288" s="6">
        <f t="shared" si="157"/>
        <v>0</v>
      </c>
      <c r="E288" s="12">
        <v>0</v>
      </c>
      <c r="F288" s="16">
        <v>0</v>
      </c>
      <c r="G288" s="16">
        <v>0</v>
      </c>
      <c r="H288" s="16">
        <v>0</v>
      </c>
      <c r="I288" s="16">
        <v>0</v>
      </c>
    </row>
    <row r="289" spans="1:9" x14ac:dyDescent="0.25">
      <c r="A289" s="135"/>
      <c r="B289" s="125"/>
      <c r="C289" s="135"/>
      <c r="D289" s="6">
        <f t="shared" si="157"/>
        <v>0</v>
      </c>
      <c r="E289" s="12">
        <v>0</v>
      </c>
      <c r="F289" s="16">
        <v>0</v>
      </c>
      <c r="G289" s="16">
        <v>0</v>
      </c>
      <c r="H289" s="16">
        <v>0</v>
      </c>
      <c r="I289" s="16">
        <v>0</v>
      </c>
    </row>
    <row r="290" spans="1:9" ht="17.25" customHeight="1" x14ac:dyDescent="0.25">
      <c r="A290" s="129" t="s">
        <v>46</v>
      </c>
      <c r="B290" s="123" t="s">
        <v>56</v>
      </c>
      <c r="C290" s="23" t="s">
        <v>8</v>
      </c>
      <c r="D290" s="6">
        <f t="shared" si="157"/>
        <v>61.36</v>
      </c>
      <c r="E290" s="12">
        <f>E291</f>
        <v>61.36</v>
      </c>
      <c r="F290" s="16">
        <f t="shared" ref="F290:I290" si="161">F291</f>
        <v>0</v>
      </c>
      <c r="G290" s="16">
        <f t="shared" si="161"/>
        <v>0</v>
      </c>
      <c r="H290" s="16">
        <f t="shared" si="161"/>
        <v>0</v>
      </c>
      <c r="I290" s="16">
        <f t="shared" si="161"/>
        <v>0</v>
      </c>
    </row>
    <row r="291" spans="1:9" ht="30" customHeight="1" x14ac:dyDescent="0.25">
      <c r="A291" s="131"/>
      <c r="B291" s="125"/>
      <c r="C291" s="58" t="s">
        <v>36</v>
      </c>
      <c r="D291" s="6">
        <f t="shared" si="157"/>
        <v>61.36</v>
      </c>
      <c r="E291" s="16">
        <v>61.36</v>
      </c>
      <c r="F291" s="16">
        <v>0</v>
      </c>
      <c r="G291" s="16">
        <v>0</v>
      </c>
      <c r="H291" s="16">
        <v>0</v>
      </c>
      <c r="I291" s="16">
        <v>0</v>
      </c>
    </row>
    <row r="292" spans="1:9" ht="20.25" customHeight="1" x14ac:dyDescent="0.25">
      <c r="A292" s="153" t="s">
        <v>65</v>
      </c>
      <c r="B292" s="129" t="s">
        <v>64</v>
      </c>
      <c r="C292" s="23" t="s">
        <v>8</v>
      </c>
      <c r="D292" s="6">
        <f t="shared" si="157"/>
        <v>248.39000000000001</v>
      </c>
      <c r="E292" s="11">
        <f t="shared" ref="E292" si="162">E293+E294+E295</f>
        <v>0</v>
      </c>
      <c r="F292" s="16">
        <f t="shared" ref="F292" si="163">F293+F294+F295</f>
        <v>167.05</v>
      </c>
      <c r="G292" s="16">
        <f t="shared" ref="G292:I292" si="164">G293+G294+G295</f>
        <v>81.34</v>
      </c>
      <c r="H292" s="16">
        <f t="shared" si="164"/>
        <v>0</v>
      </c>
      <c r="I292" s="16">
        <f t="shared" si="164"/>
        <v>0</v>
      </c>
    </row>
    <row r="293" spans="1:9" ht="30.75" customHeight="1" x14ac:dyDescent="0.25">
      <c r="A293" s="154"/>
      <c r="B293" s="130"/>
      <c r="C293" s="77" t="s">
        <v>36</v>
      </c>
      <c r="D293" s="6">
        <f t="shared" si="157"/>
        <v>248.39000000000001</v>
      </c>
      <c r="E293" s="16">
        <v>0</v>
      </c>
      <c r="F293" s="16">
        <v>167.05</v>
      </c>
      <c r="G293" s="16">
        <v>81.34</v>
      </c>
      <c r="H293" s="16">
        <v>0</v>
      </c>
      <c r="I293" s="16">
        <v>0</v>
      </c>
    </row>
    <row r="294" spans="1:9" ht="17.25" customHeight="1" x14ac:dyDescent="0.25">
      <c r="A294" s="154"/>
      <c r="B294" s="130"/>
      <c r="C294" s="75" t="s">
        <v>26</v>
      </c>
      <c r="D294" s="6">
        <f t="shared" si="157"/>
        <v>0</v>
      </c>
      <c r="E294" s="12">
        <v>0</v>
      </c>
      <c r="F294" s="16">
        <v>0</v>
      </c>
      <c r="G294" s="16">
        <v>0</v>
      </c>
      <c r="H294" s="16">
        <v>0</v>
      </c>
      <c r="I294" s="16">
        <v>0</v>
      </c>
    </row>
    <row r="295" spans="1:9" ht="18" customHeight="1" x14ac:dyDescent="0.25">
      <c r="A295" s="155"/>
      <c r="B295" s="131"/>
      <c r="C295" s="75" t="s">
        <v>23</v>
      </c>
      <c r="D295" s="6">
        <f t="shared" si="157"/>
        <v>0</v>
      </c>
      <c r="E295" s="12">
        <v>0</v>
      </c>
      <c r="F295" s="105">
        <v>0</v>
      </c>
      <c r="G295" s="12">
        <v>0</v>
      </c>
      <c r="H295" s="105">
        <v>0</v>
      </c>
      <c r="I295" s="12">
        <v>0</v>
      </c>
    </row>
    <row r="296" spans="1:9" ht="18" customHeight="1" x14ac:dyDescent="0.25">
      <c r="A296" s="153" t="s">
        <v>70</v>
      </c>
      <c r="B296" s="129" t="s">
        <v>94</v>
      </c>
      <c r="C296" s="23" t="s">
        <v>8</v>
      </c>
      <c r="D296" s="6">
        <f t="shared" si="157"/>
        <v>169.65</v>
      </c>
      <c r="E296" s="11">
        <f t="shared" ref="E296:I296" si="165">E297+E298+E299</f>
        <v>0</v>
      </c>
      <c r="F296" s="16">
        <f t="shared" si="165"/>
        <v>0</v>
      </c>
      <c r="G296" s="11">
        <f t="shared" si="165"/>
        <v>169.65</v>
      </c>
      <c r="H296" s="11">
        <f t="shared" si="165"/>
        <v>0</v>
      </c>
      <c r="I296" s="11">
        <f t="shared" si="165"/>
        <v>0</v>
      </c>
    </row>
    <row r="297" spans="1:9" ht="18" customHeight="1" x14ac:dyDescent="0.25">
      <c r="A297" s="154"/>
      <c r="B297" s="130"/>
      <c r="C297" s="91" t="s">
        <v>36</v>
      </c>
      <c r="D297" s="6">
        <f t="shared" si="157"/>
        <v>169.65</v>
      </c>
      <c r="E297" s="16">
        <v>0</v>
      </c>
      <c r="F297" s="16">
        <v>0</v>
      </c>
      <c r="G297" s="16">
        <v>169.65</v>
      </c>
      <c r="H297" s="16">
        <v>0</v>
      </c>
      <c r="I297" s="16">
        <v>0</v>
      </c>
    </row>
    <row r="298" spans="1:9" ht="18" customHeight="1" x14ac:dyDescent="0.25">
      <c r="A298" s="154"/>
      <c r="B298" s="130"/>
      <c r="C298" s="88" t="s">
        <v>26</v>
      </c>
      <c r="D298" s="6">
        <f t="shared" si="157"/>
        <v>0</v>
      </c>
      <c r="E298" s="12">
        <v>0</v>
      </c>
      <c r="F298" s="16">
        <v>0</v>
      </c>
      <c r="G298" s="16">
        <v>0</v>
      </c>
      <c r="H298" s="16">
        <v>0</v>
      </c>
      <c r="I298" s="16">
        <v>0</v>
      </c>
    </row>
    <row r="299" spans="1:9" ht="18" customHeight="1" x14ac:dyDescent="0.25">
      <c r="A299" s="155"/>
      <c r="B299" s="131"/>
      <c r="C299" s="88" t="s">
        <v>23</v>
      </c>
      <c r="D299" s="6">
        <f t="shared" si="157"/>
        <v>0</v>
      </c>
      <c r="E299" s="12">
        <v>0</v>
      </c>
      <c r="F299" s="105">
        <v>0</v>
      </c>
      <c r="G299" s="16">
        <v>0</v>
      </c>
      <c r="H299" s="105">
        <v>0</v>
      </c>
      <c r="I299" s="16">
        <v>0</v>
      </c>
    </row>
    <row r="300" spans="1:9" ht="18" customHeight="1" x14ac:dyDescent="0.25">
      <c r="A300" s="153" t="s">
        <v>71</v>
      </c>
      <c r="B300" s="129" t="s">
        <v>75</v>
      </c>
      <c r="C300" s="23" t="s">
        <v>8</v>
      </c>
      <c r="D300" s="6">
        <f t="shared" si="157"/>
        <v>108.8</v>
      </c>
      <c r="E300" s="11">
        <f t="shared" ref="E300:I300" si="166">E301+E302+E303</f>
        <v>0</v>
      </c>
      <c r="F300" s="16">
        <f t="shared" si="166"/>
        <v>108.8</v>
      </c>
      <c r="G300" s="16">
        <f t="shared" si="166"/>
        <v>0</v>
      </c>
      <c r="H300" s="16">
        <f t="shared" si="166"/>
        <v>0</v>
      </c>
      <c r="I300" s="16">
        <f t="shared" si="166"/>
        <v>0</v>
      </c>
    </row>
    <row r="301" spans="1:9" ht="18" customHeight="1" x14ac:dyDescent="0.25">
      <c r="A301" s="154"/>
      <c r="B301" s="130"/>
      <c r="C301" s="97" t="s">
        <v>36</v>
      </c>
      <c r="D301" s="6">
        <f t="shared" si="157"/>
        <v>108.8</v>
      </c>
      <c r="E301" s="16">
        <v>0</v>
      </c>
      <c r="F301" s="16">
        <f>60+48.8</f>
        <v>108.8</v>
      </c>
      <c r="G301" s="16">
        <v>0</v>
      </c>
      <c r="H301" s="16">
        <v>0</v>
      </c>
      <c r="I301" s="16">
        <v>0</v>
      </c>
    </row>
    <row r="302" spans="1:9" ht="18" customHeight="1" x14ac:dyDescent="0.25">
      <c r="A302" s="154"/>
      <c r="B302" s="130"/>
      <c r="C302" s="96" t="s">
        <v>26</v>
      </c>
      <c r="D302" s="6">
        <f t="shared" si="157"/>
        <v>0</v>
      </c>
      <c r="E302" s="12">
        <v>0</v>
      </c>
      <c r="F302" s="16">
        <v>0</v>
      </c>
      <c r="G302" s="16">
        <v>0</v>
      </c>
      <c r="H302" s="16">
        <v>0</v>
      </c>
      <c r="I302" s="16">
        <v>0</v>
      </c>
    </row>
    <row r="303" spans="1:9" ht="18" customHeight="1" x14ac:dyDescent="0.25">
      <c r="A303" s="155"/>
      <c r="B303" s="131"/>
      <c r="C303" s="96" t="s">
        <v>23</v>
      </c>
      <c r="D303" s="6">
        <f t="shared" si="157"/>
        <v>0</v>
      </c>
      <c r="E303" s="12">
        <v>0</v>
      </c>
      <c r="F303" s="105">
        <v>0</v>
      </c>
      <c r="G303" s="16">
        <v>0</v>
      </c>
      <c r="H303" s="105">
        <v>0</v>
      </c>
      <c r="I303" s="16">
        <v>0</v>
      </c>
    </row>
    <row r="304" spans="1:9" ht="20.25" customHeight="1" x14ac:dyDescent="0.25">
      <c r="A304" s="153" t="s">
        <v>72</v>
      </c>
      <c r="B304" s="129" t="s">
        <v>73</v>
      </c>
      <c r="C304" s="23" t="s">
        <v>8</v>
      </c>
      <c r="D304" s="6">
        <f t="shared" si="157"/>
        <v>0</v>
      </c>
      <c r="E304" s="11">
        <f t="shared" ref="E304:I304" si="167">E305+E306+E307</f>
        <v>0</v>
      </c>
      <c r="F304" s="16">
        <f t="shared" si="167"/>
        <v>0</v>
      </c>
      <c r="G304" s="16">
        <f t="shared" si="167"/>
        <v>0</v>
      </c>
      <c r="H304" s="16">
        <f t="shared" si="167"/>
        <v>0</v>
      </c>
      <c r="I304" s="16">
        <f t="shared" si="167"/>
        <v>0</v>
      </c>
    </row>
    <row r="305" spans="1:9" ht="30" customHeight="1" x14ac:dyDescent="0.25">
      <c r="A305" s="154"/>
      <c r="B305" s="130"/>
      <c r="C305" s="77" t="s">
        <v>36</v>
      </c>
      <c r="D305" s="6">
        <f t="shared" si="157"/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</row>
    <row r="306" spans="1:9" ht="18.75" customHeight="1" x14ac:dyDescent="0.25">
      <c r="A306" s="154"/>
      <c r="B306" s="130"/>
      <c r="C306" s="35" t="s">
        <v>26</v>
      </c>
      <c r="D306" s="6">
        <f t="shared" si="157"/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</row>
    <row r="307" spans="1:9" ht="18.75" customHeight="1" x14ac:dyDescent="0.25">
      <c r="A307" s="155"/>
      <c r="B307" s="131"/>
      <c r="C307" s="35" t="s">
        <v>23</v>
      </c>
      <c r="D307" s="6">
        <f t="shared" si="157"/>
        <v>0</v>
      </c>
      <c r="E307" s="12">
        <v>0</v>
      </c>
      <c r="F307" s="41">
        <v>0</v>
      </c>
      <c r="G307" s="12">
        <v>0</v>
      </c>
      <c r="H307" s="41">
        <v>0</v>
      </c>
      <c r="I307" s="12">
        <v>0</v>
      </c>
    </row>
    <row r="308" spans="1:9" ht="20.25" customHeight="1" x14ac:dyDescent="0.25">
      <c r="A308" s="136" t="s">
        <v>16</v>
      </c>
      <c r="B308" s="129" t="s">
        <v>57</v>
      </c>
      <c r="C308" s="19" t="s">
        <v>8</v>
      </c>
      <c r="D308" s="48">
        <f t="shared" si="157"/>
        <v>71037.86099999999</v>
      </c>
      <c r="E308" s="10">
        <f>E309+E310</f>
        <v>12167.78</v>
      </c>
      <c r="F308" s="26">
        <f t="shared" ref="F308:I308" si="168">F309</f>
        <v>13268.01</v>
      </c>
      <c r="G308" s="10">
        <f t="shared" si="168"/>
        <v>14495.361000000001</v>
      </c>
      <c r="H308" s="10">
        <f t="shared" si="168"/>
        <v>15553.355</v>
      </c>
      <c r="I308" s="10">
        <f t="shared" si="168"/>
        <v>15553.355</v>
      </c>
    </row>
    <row r="309" spans="1:9" ht="36" customHeight="1" x14ac:dyDescent="0.25">
      <c r="A309" s="137"/>
      <c r="B309" s="130"/>
      <c r="C309" s="52" t="s">
        <v>36</v>
      </c>
      <c r="D309" s="6">
        <f t="shared" si="157"/>
        <v>71037.86099999999</v>
      </c>
      <c r="E309" s="16">
        <f>E312+E321</f>
        <v>12167.78</v>
      </c>
      <c r="F309" s="12">
        <f>F312+F321</f>
        <v>13268.01</v>
      </c>
      <c r="G309" s="12">
        <f>G312+G321</f>
        <v>14495.361000000001</v>
      </c>
      <c r="H309" s="12">
        <f t="shared" ref="H309:I309" si="169">H312+H321</f>
        <v>15553.355</v>
      </c>
      <c r="I309" s="12">
        <f t="shared" si="169"/>
        <v>15553.355</v>
      </c>
    </row>
    <row r="310" spans="1:9" ht="24" customHeight="1" x14ac:dyDescent="0.25">
      <c r="A310" s="138"/>
      <c r="B310" s="131"/>
      <c r="C310" s="20" t="s">
        <v>26</v>
      </c>
      <c r="D310" s="6">
        <f t="shared" si="157"/>
        <v>0</v>
      </c>
      <c r="E310" s="16">
        <f>E313</f>
        <v>0</v>
      </c>
      <c r="F310" s="12">
        <f t="shared" ref="F310:I310" si="170">F313</f>
        <v>0</v>
      </c>
      <c r="G310" s="12">
        <f t="shared" si="170"/>
        <v>0</v>
      </c>
      <c r="H310" s="12">
        <f t="shared" si="170"/>
        <v>0</v>
      </c>
      <c r="I310" s="12">
        <f t="shared" si="170"/>
        <v>0</v>
      </c>
    </row>
    <row r="311" spans="1:9" ht="16.5" customHeight="1" x14ac:dyDescent="0.25">
      <c r="A311" s="129" t="s">
        <v>17</v>
      </c>
      <c r="B311" s="129" t="s">
        <v>58</v>
      </c>
      <c r="C311" s="21" t="s">
        <v>8</v>
      </c>
      <c r="D311" s="6">
        <f t="shared" si="157"/>
        <v>62869.390999999996</v>
      </c>
      <c r="E311" s="24">
        <f>E312+E313</f>
        <v>10686.310000000001</v>
      </c>
      <c r="F311" s="14">
        <f t="shared" ref="F311:I311" si="171">F312+F313</f>
        <v>11882.01</v>
      </c>
      <c r="G311" s="14">
        <f t="shared" si="171"/>
        <v>12728.361000000001</v>
      </c>
      <c r="H311" s="14">
        <f t="shared" si="171"/>
        <v>13786.355</v>
      </c>
      <c r="I311" s="14">
        <f t="shared" si="171"/>
        <v>13786.355</v>
      </c>
    </row>
    <row r="312" spans="1:9" ht="32.25" customHeight="1" x14ac:dyDescent="0.25">
      <c r="A312" s="130"/>
      <c r="B312" s="130"/>
      <c r="C312" s="52" t="s">
        <v>36</v>
      </c>
      <c r="D312" s="6">
        <f t="shared" si="157"/>
        <v>62869.390999999996</v>
      </c>
      <c r="E312" s="16">
        <f>E315+E317</f>
        <v>10686.310000000001</v>
      </c>
      <c r="F312" s="12">
        <f>F315+F317</f>
        <v>11882.01</v>
      </c>
      <c r="G312" s="12">
        <f>G315+G317</f>
        <v>12728.361000000001</v>
      </c>
      <c r="H312" s="12">
        <f t="shared" ref="H312:I312" si="172">H315+H317</f>
        <v>13786.355</v>
      </c>
      <c r="I312" s="12">
        <f t="shared" si="172"/>
        <v>13786.355</v>
      </c>
    </row>
    <row r="313" spans="1:9" ht="16.5" customHeight="1" x14ac:dyDescent="0.25">
      <c r="A313" s="131"/>
      <c r="B313" s="131"/>
      <c r="C313" s="20" t="s">
        <v>26</v>
      </c>
      <c r="D313" s="6">
        <f t="shared" si="157"/>
        <v>0</v>
      </c>
      <c r="E313" s="12">
        <f>E318</f>
        <v>0</v>
      </c>
      <c r="F313" s="12">
        <f t="shared" ref="F313:G313" si="173">F318</f>
        <v>0</v>
      </c>
      <c r="G313" s="12">
        <f t="shared" si="173"/>
        <v>0</v>
      </c>
      <c r="H313" s="12">
        <f t="shared" ref="H313:I313" si="174">H318</f>
        <v>0</v>
      </c>
      <c r="I313" s="12">
        <f t="shared" si="174"/>
        <v>0</v>
      </c>
    </row>
    <row r="314" spans="1:9" ht="13.5" customHeight="1" x14ac:dyDescent="0.25">
      <c r="A314" s="135" t="s">
        <v>18</v>
      </c>
      <c r="B314" s="135" t="s">
        <v>83</v>
      </c>
      <c r="C314" s="22" t="s">
        <v>8</v>
      </c>
      <c r="D314" s="6">
        <f t="shared" si="157"/>
        <v>10876.67</v>
      </c>
      <c r="E314" s="24">
        <f>E315</f>
        <v>1851.2</v>
      </c>
      <c r="F314" s="14">
        <f t="shared" ref="F314:I314" si="175">F315</f>
        <v>1926.67</v>
      </c>
      <c r="G314" s="14">
        <f t="shared" si="175"/>
        <v>2302.46</v>
      </c>
      <c r="H314" s="14">
        <f t="shared" si="175"/>
        <v>2398.17</v>
      </c>
      <c r="I314" s="14">
        <f t="shared" si="175"/>
        <v>2398.17</v>
      </c>
    </row>
    <row r="315" spans="1:9" ht="36.75" customHeight="1" x14ac:dyDescent="0.25">
      <c r="A315" s="135"/>
      <c r="B315" s="135"/>
      <c r="C315" s="52" t="s">
        <v>36</v>
      </c>
      <c r="D315" s="6">
        <f t="shared" si="157"/>
        <v>10876.67</v>
      </c>
      <c r="E315" s="16">
        <v>1851.2</v>
      </c>
      <c r="F315" s="106">
        <v>1926.67</v>
      </c>
      <c r="G315" s="106">
        <v>2302.46</v>
      </c>
      <c r="H315" s="106">
        <v>2398.17</v>
      </c>
      <c r="I315" s="106">
        <v>2398.17</v>
      </c>
    </row>
    <row r="316" spans="1:9" ht="13.5" customHeight="1" x14ac:dyDescent="0.25">
      <c r="A316" s="129" t="s">
        <v>63</v>
      </c>
      <c r="B316" s="129" t="s">
        <v>53</v>
      </c>
      <c r="C316" s="22" t="s">
        <v>8</v>
      </c>
      <c r="D316" s="6">
        <f t="shared" si="157"/>
        <v>51992.721000000005</v>
      </c>
      <c r="E316" s="24">
        <f>E317+E318</f>
        <v>8835.11</v>
      </c>
      <c r="F316" s="24">
        <f t="shared" ref="F316:I316" si="176">F317</f>
        <v>9955.34</v>
      </c>
      <c r="G316" s="24">
        <f t="shared" si="176"/>
        <v>10425.901</v>
      </c>
      <c r="H316" s="24">
        <f t="shared" si="176"/>
        <v>11388.184999999999</v>
      </c>
      <c r="I316" s="24">
        <f t="shared" si="176"/>
        <v>11388.184999999999</v>
      </c>
    </row>
    <row r="317" spans="1:9" ht="29.25" customHeight="1" x14ac:dyDescent="0.25">
      <c r="A317" s="130"/>
      <c r="B317" s="130"/>
      <c r="C317" s="52" t="s">
        <v>36</v>
      </c>
      <c r="D317" s="6">
        <f t="shared" si="157"/>
        <v>51992.721000000005</v>
      </c>
      <c r="E317" s="16">
        <v>8835.11</v>
      </c>
      <c r="F317" s="16">
        <v>9955.34</v>
      </c>
      <c r="G317" s="16">
        <v>10425.901</v>
      </c>
      <c r="H317" s="16">
        <v>11388.184999999999</v>
      </c>
      <c r="I317" s="16">
        <v>11388.184999999999</v>
      </c>
    </row>
    <row r="318" spans="1:9" ht="19.5" customHeight="1" x14ac:dyDescent="0.25">
      <c r="A318" s="131"/>
      <c r="B318" s="131"/>
      <c r="C318" s="20" t="s">
        <v>26</v>
      </c>
      <c r="D318" s="6">
        <f t="shared" si="157"/>
        <v>0</v>
      </c>
      <c r="E318" s="12">
        <v>0</v>
      </c>
      <c r="F318" s="16">
        <v>0</v>
      </c>
      <c r="G318" s="12">
        <v>0</v>
      </c>
      <c r="H318" s="16">
        <v>0</v>
      </c>
      <c r="I318" s="12">
        <v>0</v>
      </c>
    </row>
    <row r="319" spans="1:9" ht="6.75" hidden="1" customHeight="1" x14ac:dyDescent="0.2">
      <c r="A319" s="62"/>
      <c r="B319" s="62"/>
      <c r="C319" s="20" t="s">
        <v>26</v>
      </c>
      <c r="D319" s="6">
        <f t="shared" si="157"/>
        <v>0</v>
      </c>
      <c r="E319" s="16"/>
      <c r="F319" s="16"/>
      <c r="G319" s="12"/>
      <c r="H319" s="16"/>
      <c r="I319" s="12"/>
    </row>
    <row r="320" spans="1:9" ht="13.5" customHeight="1" x14ac:dyDescent="0.25">
      <c r="A320" s="135" t="s">
        <v>157</v>
      </c>
      <c r="B320" s="135" t="s">
        <v>85</v>
      </c>
      <c r="C320" s="22" t="s">
        <v>8</v>
      </c>
      <c r="D320" s="6">
        <f t="shared" si="157"/>
        <v>8168.47</v>
      </c>
      <c r="E320" s="24">
        <f>E321</f>
        <v>1481.47</v>
      </c>
      <c r="F320" s="24">
        <f>F321</f>
        <v>1386</v>
      </c>
      <c r="G320" s="14">
        <f t="shared" ref="G320:I321" si="177">G322</f>
        <v>1767</v>
      </c>
      <c r="H320" s="14">
        <f t="shared" si="177"/>
        <v>1767</v>
      </c>
      <c r="I320" s="14">
        <f t="shared" si="177"/>
        <v>1767</v>
      </c>
    </row>
    <row r="321" spans="1:10" ht="32.25" customHeight="1" x14ac:dyDescent="0.25">
      <c r="A321" s="135"/>
      <c r="B321" s="135"/>
      <c r="C321" s="52" t="s">
        <v>36</v>
      </c>
      <c r="D321" s="6">
        <f t="shared" si="157"/>
        <v>8168.47</v>
      </c>
      <c r="E321" s="16">
        <f>E323</f>
        <v>1481.47</v>
      </c>
      <c r="F321" s="16">
        <f>F323</f>
        <v>1386</v>
      </c>
      <c r="G321" s="16">
        <f t="shared" si="177"/>
        <v>1767</v>
      </c>
      <c r="H321" s="16">
        <f>H323</f>
        <v>1767</v>
      </c>
      <c r="I321" s="16">
        <f t="shared" si="177"/>
        <v>1767</v>
      </c>
    </row>
    <row r="322" spans="1:10" ht="15.75" customHeight="1" x14ac:dyDescent="0.25">
      <c r="A322" s="135" t="s">
        <v>158</v>
      </c>
      <c r="B322" s="135"/>
      <c r="C322" s="22" t="s">
        <v>8</v>
      </c>
      <c r="D322" s="6">
        <f t="shared" si="157"/>
        <v>8168.47</v>
      </c>
      <c r="E322" s="24">
        <f>E323</f>
        <v>1481.47</v>
      </c>
      <c r="F322" s="24">
        <f>F323</f>
        <v>1386</v>
      </c>
      <c r="G322" s="24">
        <f>G323</f>
        <v>1767</v>
      </c>
      <c r="H322" s="24">
        <f t="shared" ref="H322:I322" si="178">H323</f>
        <v>1767</v>
      </c>
      <c r="I322" s="24">
        <f t="shared" si="178"/>
        <v>1767</v>
      </c>
    </row>
    <row r="323" spans="1:10" ht="53.25" customHeight="1" x14ac:dyDescent="0.25">
      <c r="A323" s="135"/>
      <c r="B323" s="135"/>
      <c r="C323" s="52" t="s">
        <v>36</v>
      </c>
      <c r="D323" s="6">
        <f t="shared" si="157"/>
        <v>8168.47</v>
      </c>
      <c r="E323" s="16">
        <v>1481.47</v>
      </c>
      <c r="F323" s="16">
        <v>1386</v>
      </c>
      <c r="G323" s="16">
        <v>1767</v>
      </c>
      <c r="H323" s="16">
        <v>1767</v>
      </c>
      <c r="I323" s="16">
        <v>1767</v>
      </c>
    </row>
    <row r="324" spans="1:10" ht="27" customHeight="1" x14ac:dyDescent="0.25">
      <c r="A324" s="56" t="s">
        <v>37</v>
      </c>
      <c r="B324" s="129" t="s">
        <v>84</v>
      </c>
      <c r="C324" s="42" t="s">
        <v>8</v>
      </c>
      <c r="D324" s="6">
        <f t="shared" si="157"/>
        <v>0</v>
      </c>
      <c r="E324" s="16">
        <f>E325+E326</f>
        <v>0</v>
      </c>
      <c r="F324" s="16">
        <f t="shared" ref="F324:I324" si="179">F325+F326</f>
        <v>0</v>
      </c>
      <c r="G324" s="16">
        <f t="shared" si="179"/>
        <v>0</v>
      </c>
      <c r="H324" s="16">
        <f t="shared" si="179"/>
        <v>0</v>
      </c>
      <c r="I324" s="16">
        <f t="shared" si="179"/>
        <v>0</v>
      </c>
      <c r="J324" s="44"/>
    </row>
    <row r="325" spans="1:10" ht="26.25" customHeight="1" thickBot="1" x14ac:dyDescent="0.3">
      <c r="A325" s="130" t="s">
        <v>45</v>
      </c>
      <c r="B325" s="137"/>
      <c r="C325" s="52" t="s">
        <v>36</v>
      </c>
      <c r="D325" s="6">
        <f t="shared" si="157"/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44"/>
    </row>
    <row r="326" spans="1:10" ht="32.25" hidden="1" customHeight="1" thickBot="1" x14ac:dyDescent="0.25">
      <c r="A326" s="131"/>
      <c r="B326" s="138"/>
      <c r="C326" s="7"/>
      <c r="D326" s="6">
        <f t="shared" si="157"/>
        <v>0</v>
      </c>
      <c r="E326" s="12"/>
      <c r="F326" s="12"/>
      <c r="G326" s="45"/>
      <c r="H326" s="12"/>
      <c r="I326" s="45"/>
      <c r="J326" s="44"/>
    </row>
    <row r="327" spans="1:10" x14ac:dyDescent="0.25">
      <c r="A327" s="136" t="s">
        <v>19</v>
      </c>
      <c r="B327" s="147"/>
      <c r="C327" s="19" t="s">
        <v>8</v>
      </c>
      <c r="D327" s="48">
        <f t="shared" si="157"/>
        <v>459864.48076000006</v>
      </c>
      <c r="E327" s="30">
        <f>E328+E329</f>
        <v>68842.16</v>
      </c>
      <c r="F327" s="30">
        <f t="shared" ref="F327:H327" si="180">F328+F329+F330</f>
        <v>66825.01999999999</v>
      </c>
      <c r="G327" s="30">
        <f>G328+G329+G330</f>
        <v>110669.56099999999</v>
      </c>
      <c r="H327" s="30">
        <f t="shared" si="180"/>
        <v>135877.17876000001</v>
      </c>
      <c r="I327" s="30">
        <f>I328+I329+I330</f>
        <v>77650.561000000002</v>
      </c>
    </row>
    <row r="328" spans="1:10" ht="27" customHeight="1" x14ac:dyDescent="0.25">
      <c r="A328" s="137"/>
      <c r="B328" s="148"/>
      <c r="C328" s="52" t="s">
        <v>36</v>
      </c>
      <c r="D328" s="6">
        <f>G328+H328+I328+E328+F328</f>
        <v>324388.53775999998</v>
      </c>
      <c r="E328" s="6">
        <f>E11+E172+E204+E270+E278+E309+E325</f>
        <v>59946.21</v>
      </c>
      <c r="F328" s="6">
        <f>F11+F172+F204+F270+F278+F309+F325</f>
        <v>64565.979999999996</v>
      </c>
      <c r="G328" s="6">
        <f>G11+G172+G204+G270+G278+G309+G3250+0.01</f>
        <v>70142.186999999991</v>
      </c>
      <c r="H328" s="6">
        <f>H11+H172+H204+H270+H278+H309+H325</f>
        <v>65055.983760000003</v>
      </c>
      <c r="I328" s="6">
        <f>I11+I172+I204+I270+I278+I309+I325</f>
        <v>64678.176999999996</v>
      </c>
    </row>
    <row r="329" spans="1:10" ht="20.25" customHeight="1" x14ac:dyDescent="0.25">
      <c r="A329" s="137"/>
      <c r="B329" s="148"/>
      <c r="C329" s="20" t="s">
        <v>26</v>
      </c>
      <c r="D329" s="6">
        <f t="shared" si="157"/>
        <v>135475.94300000003</v>
      </c>
      <c r="E329" s="6">
        <f>E12+E174+E205+E279+E310</f>
        <v>8895.9499999999989</v>
      </c>
      <c r="F329" s="6">
        <f>F12+F174+F205+F279</f>
        <v>2259.04</v>
      </c>
      <c r="G329" s="6">
        <f>G12+G174+G205+G279</f>
        <v>40527.373999999996</v>
      </c>
      <c r="H329" s="6">
        <f>H12+H174+H205+H279</f>
        <v>70821.195000000007</v>
      </c>
      <c r="I329" s="6">
        <f>I12+I174+I205+I279</f>
        <v>12972.384</v>
      </c>
    </row>
    <row r="330" spans="1:10" x14ac:dyDescent="0.25">
      <c r="A330" s="138"/>
      <c r="B330" s="149"/>
      <c r="C330" s="8"/>
      <c r="D330" s="6">
        <f t="shared" si="157"/>
        <v>0</v>
      </c>
      <c r="E330" s="27">
        <f>E13+E206+E280</f>
        <v>0</v>
      </c>
      <c r="F330" s="27">
        <f>F13+F206+F280</f>
        <v>0</v>
      </c>
      <c r="G330" s="27">
        <f>G13+G206+G280+G173</f>
        <v>0</v>
      </c>
      <c r="H330" s="27">
        <f t="shared" ref="H330:I330" si="181">H13+H206+H280+H173</f>
        <v>0</v>
      </c>
      <c r="I330" s="27">
        <f t="shared" si="181"/>
        <v>0</v>
      </c>
    </row>
    <row r="331" spans="1:10" x14ac:dyDescent="0.25">
      <c r="G331" s="5"/>
    </row>
    <row r="332" spans="1:10" x14ac:dyDescent="0.25">
      <c r="D332" s="5"/>
      <c r="E332" s="5"/>
      <c r="F332" s="5"/>
      <c r="G332" s="5"/>
      <c r="H332" s="5"/>
      <c r="I332" s="5"/>
    </row>
  </sheetData>
  <mergeCells count="216">
    <mergeCell ref="B107:B109"/>
    <mergeCell ref="B181:B182"/>
    <mergeCell ref="A181:A182"/>
    <mergeCell ref="B175:B176"/>
    <mergeCell ref="B251:B253"/>
    <mergeCell ref="B199:B200"/>
    <mergeCell ref="B134:B136"/>
    <mergeCell ref="A137:A140"/>
    <mergeCell ref="B137:B140"/>
    <mergeCell ref="A156:A158"/>
    <mergeCell ref="B156:B158"/>
    <mergeCell ref="B168:B170"/>
    <mergeCell ref="A165:A167"/>
    <mergeCell ref="B165:B167"/>
    <mergeCell ref="A141:A143"/>
    <mergeCell ref="B141:B143"/>
    <mergeCell ref="B147:B149"/>
    <mergeCell ref="A229:A230"/>
    <mergeCell ref="A192:A194"/>
    <mergeCell ref="A224:A228"/>
    <mergeCell ref="A231:A232"/>
    <mergeCell ref="A179:A180"/>
    <mergeCell ref="B77:B79"/>
    <mergeCell ref="A80:A82"/>
    <mergeCell ref="B80:B82"/>
    <mergeCell ref="A117:A121"/>
    <mergeCell ref="A83:A85"/>
    <mergeCell ref="B83:B85"/>
    <mergeCell ref="A153:A155"/>
    <mergeCell ref="B153:B155"/>
    <mergeCell ref="A77:A79"/>
    <mergeCell ref="A134:A136"/>
    <mergeCell ref="A104:A106"/>
    <mergeCell ref="B104:B106"/>
    <mergeCell ref="B131:B133"/>
    <mergeCell ref="A113:A116"/>
    <mergeCell ref="B113:B116"/>
    <mergeCell ref="A131:A133"/>
    <mergeCell ref="A128:A130"/>
    <mergeCell ref="B128:B130"/>
    <mergeCell ref="B125:B127"/>
    <mergeCell ref="A125:A127"/>
    <mergeCell ref="B117:B121"/>
    <mergeCell ref="A110:A112"/>
    <mergeCell ref="B110:B112"/>
    <mergeCell ref="A107:A109"/>
    <mergeCell ref="A17:A18"/>
    <mergeCell ref="B17:B18"/>
    <mergeCell ref="A5:I5"/>
    <mergeCell ref="A6:I6"/>
    <mergeCell ref="A7:I7"/>
    <mergeCell ref="A10:A13"/>
    <mergeCell ref="B10:B13"/>
    <mergeCell ref="A14:A16"/>
    <mergeCell ref="E3:I3"/>
    <mergeCell ref="E1:I1"/>
    <mergeCell ref="B14:B16"/>
    <mergeCell ref="A67:A69"/>
    <mergeCell ref="B67:B69"/>
    <mergeCell ref="A74:A76"/>
    <mergeCell ref="B74:B76"/>
    <mergeCell ref="A162:A164"/>
    <mergeCell ref="A70:A73"/>
    <mergeCell ref="B70:B73"/>
    <mergeCell ref="B122:B124"/>
    <mergeCell ref="A95:A97"/>
    <mergeCell ref="B95:B97"/>
    <mergeCell ref="B162:B164"/>
    <mergeCell ref="B89:B91"/>
    <mergeCell ref="A89:A91"/>
    <mergeCell ref="A98:A100"/>
    <mergeCell ref="B98:B100"/>
    <mergeCell ref="A101:A103"/>
    <mergeCell ref="B101:B103"/>
    <mergeCell ref="A122:A124"/>
    <mergeCell ref="A86:A88"/>
    <mergeCell ref="B86:B88"/>
    <mergeCell ref="A92:A94"/>
    <mergeCell ref="B92:B94"/>
    <mergeCell ref="A314:A315"/>
    <mergeCell ref="B314:B315"/>
    <mergeCell ref="B260:B261"/>
    <mergeCell ref="A260:A261"/>
    <mergeCell ref="A262:A263"/>
    <mergeCell ref="A273:A274"/>
    <mergeCell ref="A269:A270"/>
    <mergeCell ref="A235:A236"/>
    <mergeCell ref="A264:A265"/>
    <mergeCell ref="B264:B265"/>
    <mergeCell ref="A308:A310"/>
    <mergeCell ref="B308:B310"/>
    <mergeCell ref="A304:A307"/>
    <mergeCell ref="B304:B307"/>
    <mergeCell ref="A296:A299"/>
    <mergeCell ref="B296:B299"/>
    <mergeCell ref="A292:A295"/>
    <mergeCell ref="B245:B247"/>
    <mergeCell ref="A242:A244"/>
    <mergeCell ref="B262:B263"/>
    <mergeCell ref="B311:B313"/>
    <mergeCell ref="A300:A303"/>
    <mergeCell ref="B248:B250"/>
    <mergeCell ref="B242:B244"/>
    <mergeCell ref="A327:A330"/>
    <mergeCell ref="B327:B330"/>
    <mergeCell ref="A320:A321"/>
    <mergeCell ref="A285:A289"/>
    <mergeCell ref="A219:A223"/>
    <mergeCell ref="B219:B223"/>
    <mergeCell ref="A215:A218"/>
    <mergeCell ref="B215:B218"/>
    <mergeCell ref="A322:A323"/>
    <mergeCell ref="B320:B323"/>
    <mergeCell ref="B324:B326"/>
    <mergeCell ref="A316:A318"/>
    <mergeCell ref="B316:B318"/>
    <mergeCell ref="A325:A326"/>
    <mergeCell ref="B292:B295"/>
    <mergeCell ref="A290:A291"/>
    <mergeCell ref="B290:B291"/>
    <mergeCell ref="B235:B236"/>
    <mergeCell ref="B233:B234"/>
    <mergeCell ref="A233:A234"/>
    <mergeCell ref="B231:B232"/>
    <mergeCell ref="B269:B270"/>
    <mergeCell ref="A275:A276"/>
    <mergeCell ref="B275:B276"/>
    <mergeCell ref="A311:A313"/>
    <mergeCell ref="B300:B303"/>
    <mergeCell ref="C286:C289"/>
    <mergeCell ref="B277:B280"/>
    <mergeCell ref="A277:A280"/>
    <mergeCell ref="B192:B194"/>
    <mergeCell ref="A211:A214"/>
    <mergeCell ref="B211:B214"/>
    <mergeCell ref="B229:B230"/>
    <mergeCell ref="B207:B208"/>
    <mergeCell ref="A197:A198"/>
    <mergeCell ref="B197:B198"/>
    <mergeCell ref="A209:A210"/>
    <mergeCell ref="B209:B210"/>
    <mergeCell ref="A207:A208"/>
    <mergeCell ref="B237:B238"/>
    <mergeCell ref="B285:B289"/>
    <mergeCell ref="A281:A284"/>
    <mergeCell ref="B273:B274"/>
    <mergeCell ref="A239:A241"/>
    <mergeCell ref="B239:B241"/>
    <mergeCell ref="A271:A272"/>
    <mergeCell ref="B195:B196"/>
    <mergeCell ref="B201:B202"/>
    <mergeCell ref="A254:A256"/>
    <mergeCell ref="B254:B256"/>
    <mergeCell ref="A245:A247"/>
    <mergeCell ref="A203:A206"/>
    <mergeCell ref="A257:A259"/>
    <mergeCell ref="A251:A253"/>
    <mergeCell ref="B224:B228"/>
    <mergeCell ref="A266:A268"/>
    <mergeCell ref="B266:B268"/>
    <mergeCell ref="B281:B284"/>
    <mergeCell ref="A248:A250"/>
    <mergeCell ref="A237:A238"/>
    <mergeCell ref="B257:B259"/>
    <mergeCell ref="A144:A146"/>
    <mergeCell ref="B144:B146"/>
    <mergeCell ref="A150:A152"/>
    <mergeCell ref="B150:B152"/>
    <mergeCell ref="A175:A176"/>
    <mergeCell ref="A177:A178"/>
    <mergeCell ref="A147:A149"/>
    <mergeCell ref="B203:B206"/>
    <mergeCell ref="A171:A174"/>
    <mergeCell ref="A187:A191"/>
    <mergeCell ref="B187:B191"/>
    <mergeCell ref="A183:A186"/>
    <mergeCell ref="B183:B186"/>
    <mergeCell ref="B171:B174"/>
    <mergeCell ref="A168:A170"/>
    <mergeCell ref="B177:B178"/>
    <mergeCell ref="B179:B180"/>
    <mergeCell ref="A159:A161"/>
    <mergeCell ref="B159:B161"/>
    <mergeCell ref="B271:B272"/>
    <mergeCell ref="A31:A33"/>
    <mergeCell ref="B31:B33"/>
    <mergeCell ref="A34:A36"/>
    <mergeCell ref="B34:B36"/>
    <mergeCell ref="A37:A39"/>
    <mergeCell ref="B37:B39"/>
    <mergeCell ref="A40:A42"/>
    <mergeCell ref="B40:B42"/>
    <mergeCell ref="A19:A21"/>
    <mergeCell ref="B19:B21"/>
    <mergeCell ref="A22:A24"/>
    <mergeCell ref="B22:B24"/>
    <mergeCell ref="A25:A27"/>
    <mergeCell ref="B25:B27"/>
    <mergeCell ref="A28:A30"/>
    <mergeCell ref="B28:B30"/>
    <mergeCell ref="A58:A60"/>
    <mergeCell ref="B58:B60"/>
    <mergeCell ref="A61:A63"/>
    <mergeCell ref="B61:B63"/>
    <mergeCell ref="B64:B66"/>
    <mergeCell ref="A64:A66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</mergeCells>
  <pageMargins left="0" right="0" top="0" bottom="0" header="0.31496062992125984" footer="0.31496062992125984"/>
  <pageSetup paperSize="9" scale="77" fitToHeight="15" orientation="landscape" r:id="rId1"/>
  <rowBreaks count="4" manualBreakCount="4">
    <brk id="16" max="16383" man="1"/>
    <brk id="180" max="16383" man="1"/>
    <brk id="210" max="16383" man="1"/>
    <brk id="2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ресурс обеспеч</vt:lpstr>
      <vt:lpstr>Лист3</vt:lpstr>
      <vt:lpstr>'ресурс обеспеч'!_GoBack</vt:lpstr>
      <vt:lpstr>'ресурс обеспеч'!Область_печати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107-1</cp:lastModifiedBy>
  <cp:lastPrinted>2023-01-12T23:51:34Z</cp:lastPrinted>
  <dcterms:created xsi:type="dcterms:W3CDTF">2016-02-16T02:03:44Z</dcterms:created>
  <dcterms:modified xsi:type="dcterms:W3CDTF">2023-01-17T01:42:51Z</dcterms:modified>
</cp:coreProperties>
</file>